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6221"/>
  <workbookPr autoCompressPictures="0"/>
  <bookViews>
    <workbookView xWindow="0" yWindow="0" windowWidth="13000" windowHeight="14720"/>
  </bookViews>
  <sheets>
    <sheet name="Krycí list" sheetId="1" r:id="rId1"/>
    <sheet name="Rekapitulace" sheetId="2" r:id="rId2"/>
    <sheet name="SO 01 - Stavební práce" sheetId="3" r:id="rId3"/>
    <sheet name="SO 02 - Stavební práce " sheetId="4" state="hidden" r:id="rId4"/>
    <sheet name="SO 03 - Vybavení" sheetId="5" r:id="rId5"/>
    <sheet name="SO 04 - Vybavení" sheetId="6" state="hidden" r:id="rId6"/>
  </sheets>
  <definedNames>
    <definedName name="cisloobjektu">'Krycí list'!$A$4</definedName>
    <definedName name="cislostavby">'Krycí list'!$A$6</definedName>
    <definedName name="Datum">'Krycí list'!$B$26</definedName>
    <definedName name="Dil">Rekapitulace!$A$6</definedName>
    <definedName name="Dodavka">Rekapitulace!#REF!</definedName>
    <definedName name="Dodavka0">'SO 01 - Stavební práce'!#REF!</definedName>
    <definedName name="HSV">Rekapitulace!$E$11</definedName>
    <definedName name="HSV0">'SO 01 - Stavební práce'!#REF!</definedName>
    <definedName name="HZS">Rekapitulace!#REF!</definedName>
    <definedName name="HZS0">'SO 01 - Stavební práce'!#REF!</definedName>
    <definedName name="JKSO">'Krycí list'!$F$4</definedName>
    <definedName name="MJ">'Krycí list'!$G$4</definedName>
    <definedName name="Mont">Rekapitulace!#REF!</definedName>
    <definedName name="Montaz0">'SO 01 - Stavební práce'!#REF!</definedName>
    <definedName name="NazevDilu">Rekapitulace!$B$6</definedName>
    <definedName name="nazevobjektu">'Krycí list'!$C$4</definedName>
    <definedName name="nazevstavby">'Krycí list'!$C$6</definedName>
    <definedName name="Objednatel">'Krycí list'!$C$8</definedName>
    <definedName name="PocetMJ">'Krycí list'!$G$7</definedName>
    <definedName name="Poznamka">'Krycí list'!$B$37</definedName>
    <definedName name="_xlnm.Print_Area" localSheetId="0">'Krycí list'!$A$1:$G$45</definedName>
    <definedName name="_xlnm.Print_Area" localSheetId="1">Rekapitulace!$A$1:$F$12</definedName>
    <definedName name="_xlnm.Print_Area" localSheetId="2">'SO 01 - Stavební práce'!$A$1:$G$113</definedName>
    <definedName name="_xlnm.Print_Area" localSheetId="3">'SO 02 - Stavební práce '!$A$1:$G$81</definedName>
    <definedName name="_xlnm.Print_Area" localSheetId="4">'SO 03 - Vybavení'!$A$1:$G$8</definedName>
    <definedName name="_xlnm.Print_Area" localSheetId="5">'SO 04 - Vybavení'!$A$1:$G$10</definedName>
    <definedName name="_xlnm.Print_Titles" localSheetId="1">Rekapitulace!$1:$6</definedName>
    <definedName name="_xlnm.Print_Titles" localSheetId="2">'SO 01 - Stavební práce'!$1:$6</definedName>
    <definedName name="Projektant">'Krycí list'!$C$7</definedName>
    <definedName name="PSV">Rekapitulace!#REF!</definedName>
    <definedName name="PSV0">'SO 01 - Stavební práce'!#REF!</definedName>
    <definedName name="SloupecCC">'SO 01 - Stavební práce'!$G$6</definedName>
    <definedName name="SloupecCisloPol">'SO 01 - Stavební práce'!$B$6</definedName>
    <definedName name="SloupecJC">'SO 01 - Stavební práce'!$F$6</definedName>
    <definedName name="SloupecMJ">'SO 01 - Stavební práce'!$D$6</definedName>
    <definedName name="SloupecMnozstvi">'SO 01 - Stavební práce'!$E$6</definedName>
    <definedName name="SloupecNazPol">'SO 01 - Stavební práce'!$C$6</definedName>
    <definedName name="SloupecPC">'SO 01 - Stavební práce'!$A$6</definedName>
    <definedName name="solver_lin" localSheetId="2" hidden="1">0</definedName>
    <definedName name="solver_num" localSheetId="2" hidden="1">0</definedName>
    <definedName name="solver_opt" localSheetId="2" hidden="1">'SO 01 - Stavební práce'!#REF!</definedName>
    <definedName name="solver_typ" localSheetId="2" hidden="1">1</definedName>
    <definedName name="solver_val" localSheetId="2" hidden="1">0</definedName>
    <definedName name="Typ">'SO 01 - Stavební práce'!#REF!</definedName>
    <definedName name="VRN">Rekapitulace!#REF!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list'!$G$9</definedName>
    <definedName name="Zaklad22">'Krycí list'!$F$32</definedName>
    <definedName name="Zaklad5">'Krycí list'!$F$30</definedName>
    <definedName name="Zhotovitel">'Krycí list'!$E$11</definedName>
  </definedName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31" i="4" l="1"/>
  <c r="C24" i="4"/>
  <c r="C27" i="4"/>
  <c r="C42" i="4"/>
  <c r="C58" i="4"/>
  <c r="C65" i="4"/>
  <c r="C55" i="4"/>
  <c r="C49" i="4"/>
  <c r="C80" i="4"/>
  <c r="C17" i="4"/>
  <c r="C112" i="3"/>
  <c r="C73" i="3"/>
  <c r="C67" i="3"/>
  <c r="C63" i="3"/>
  <c r="C57" i="3"/>
  <c r="C53" i="3"/>
  <c r="C44" i="3"/>
  <c r="C38" i="3"/>
  <c r="C32" i="3"/>
  <c r="C28" i="3"/>
  <c r="C24" i="3"/>
  <c r="C21" i="3"/>
  <c r="C17" i="3"/>
  <c r="G79" i="4"/>
  <c r="G78" i="4"/>
  <c r="G77" i="4"/>
  <c r="G76" i="4"/>
  <c r="G75" i="4"/>
  <c r="G74" i="4"/>
  <c r="G73" i="4"/>
  <c r="G72" i="4"/>
  <c r="G71" i="4"/>
  <c r="G70" i="4"/>
  <c r="G69" i="4"/>
  <c r="G68" i="4"/>
  <c r="G67" i="4"/>
  <c r="G41" i="4"/>
  <c r="G64" i="4"/>
  <c r="G63" i="4"/>
  <c r="G62" i="4"/>
  <c r="G61" i="4"/>
  <c r="E60" i="4"/>
  <c r="G60" i="4"/>
  <c r="G57" i="4"/>
  <c r="G54" i="4"/>
  <c r="G53" i="4"/>
  <c r="G52" i="4"/>
  <c r="G51" i="4"/>
  <c r="G48" i="4"/>
  <c r="G47" i="4"/>
  <c r="G49" i="4"/>
  <c r="G44" i="4"/>
  <c r="G45" i="4"/>
  <c r="G40" i="4"/>
  <c r="G39" i="4"/>
  <c r="G38" i="4"/>
  <c r="G37" i="4"/>
  <c r="G36" i="4"/>
  <c r="G35" i="4"/>
  <c r="G34" i="4"/>
  <c r="G33" i="4"/>
  <c r="G23" i="4"/>
  <c r="G30" i="4"/>
  <c r="G29" i="4"/>
  <c r="G31" i="4"/>
  <c r="G22" i="4"/>
  <c r="G21" i="4"/>
  <c r="G26" i="4"/>
  <c r="G27" i="4"/>
  <c r="G20" i="4"/>
  <c r="G19" i="4"/>
  <c r="BE16" i="4"/>
  <c r="BD16" i="4"/>
  <c r="BC16" i="4"/>
  <c r="BA16" i="4"/>
  <c r="G16" i="4"/>
  <c r="BB16" i="4"/>
  <c r="G15" i="4"/>
  <c r="G14" i="4"/>
  <c r="G13" i="4"/>
  <c r="G12" i="4"/>
  <c r="G11" i="4"/>
  <c r="G10" i="4"/>
  <c r="G9" i="4"/>
  <c r="G8" i="4"/>
  <c r="G80" i="4"/>
  <c r="G65" i="4"/>
  <c r="G55" i="4"/>
  <c r="G42" i="4"/>
  <c r="G24" i="4"/>
  <c r="G17" i="4"/>
  <c r="G58" i="4"/>
  <c r="BE8" i="5"/>
  <c r="BD8" i="5"/>
  <c r="BC8" i="5"/>
  <c r="BB8" i="5"/>
  <c r="BA8" i="5"/>
  <c r="G7" i="5"/>
  <c r="G8" i="5"/>
  <c r="E9" i="2"/>
  <c r="F9" i="2"/>
  <c r="G81" i="4"/>
  <c r="E8" i="2"/>
  <c r="F8" i="2"/>
  <c r="G9" i="6"/>
  <c r="G7" i="6"/>
  <c r="G8" i="6"/>
  <c r="G10" i="6"/>
  <c r="E10" i="2"/>
  <c r="F10" i="2"/>
  <c r="G111" i="3"/>
  <c r="G110" i="3"/>
  <c r="G109" i="3"/>
  <c r="G108" i="3"/>
  <c r="G107" i="3"/>
  <c r="G106" i="3"/>
  <c r="G105" i="3"/>
  <c r="G104" i="3"/>
  <c r="G103" i="3"/>
  <c r="G102" i="3"/>
  <c r="G101" i="3"/>
  <c r="G100" i="3"/>
  <c r="G99" i="3"/>
  <c r="G98" i="3"/>
  <c r="G97" i="3"/>
  <c r="G96" i="3"/>
  <c r="G95" i="3"/>
  <c r="G94" i="3"/>
  <c r="G93" i="3"/>
  <c r="G92" i="3"/>
  <c r="G91" i="3"/>
  <c r="G90" i="3"/>
  <c r="G89" i="3"/>
  <c r="G88" i="3"/>
  <c r="G87" i="3"/>
  <c r="G86" i="3"/>
  <c r="G85" i="3"/>
  <c r="G84" i="3"/>
  <c r="G83" i="3"/>
  <c r="G82" i="3"/>
  <c r="G81" i="3"/>
  <c r="G80" i="3"/>
  <c r="G79" i="3"/>
  <c r="G78" i="3"/>
  <c r="G75" i="3"/>
  <c r="G76" i="3"/>
  <c r="G112" i="3"/>
  <c r="G15" i="3"/>
  <c r="G16" i="3"/>
  <c r="G19" i="3"/>
  <c r="G20" i="3"/>
  <c r="G23" i="3"/>
  <c r="G24" i="3"/>
  <c r="G26" i="3"/>
  <c r="G27" i="3"/>
  <c r="G30" i="3"/>
  <c r="G31" i="3"/>
  <c r="G32" i="3"/>
  <c r="G34" i="3"/>
  <c r="G35" i="3"/>
  <c r="G36" i="3"/>
  <c r="G37" i="3"/>
  <c r="G40" i="3"/>
  <c r="G41" i="3"/>
  <c r="G42" i="3"/>
  <c r="G43" i="3"/>
  <c r="G46" i="3"/>
  <c r="G47" i="3"/>
  <c r="G48" i="3"/>
  <c r="G49" i="3"/>
  <c r="G50" i="3"/>
  <c r="G51" i="3"/>
  <c r="G52" i="3"/>
  <c r="G55" i="3"/>
  <c r="G56" i="3"/>
  <c r="G59" i="3"/>
  <c r="G60" i="3"/>
  <c r="G61" i="3"/>
  <c r="G62" i="3"/>
  <c r="G65" i="3"/>
  <c r="G66" i="3"/>
  <c r="G69" i="3"/>
  <c r="G70" i="3"/>
  <c r="G71" i="3"/>
  <c r="G72" i="3"/>
  <c r="G67" i="3"/>
  <c r="G63" i="3"/>
  <c r="G21" i="3"/>
  <c r="G53" i="3"/>
  <c r="G44" i="3"/>
  <c r="G38" i="3"/>
  <c r="G28" i="3"/>
  <c r="G73" i="3"/>
  <c r="G57" i="3"/>
  <c r="G14" i="3"/>
  <c r="BE113" i="3"/>
  <c r="BD113" i="3"/>
  <c r="BC113" i="3"/>
  <c r="BB113" i="3"/>
  <c r="BE62" i="3"/>
  <c r="BD62" i="3"/>
  <c r="BC62" i="3"/>
  <c r="BB62" i="3"/>
  <c r="BA62" i="3"/>
  <c r="G11" i="3"/>
  <c r="G10" i="3"/>
  <c r="BE14" i="3"/>
  <c r="BD14" i="3"/>
  <c r="BC14" i="3"/>
  <c r="BB14" i="3"/>
  <c r="G12" i="3"/>
  <c r="BA14" i="3"/>
  <c r="BE13" i="3"/>
  <c r="BD13" i="3"/>
  <c r="BC13" i="3"/>
  <c r="BB13" i="3"/>
  <c r="G13" i="3"/>
  <c r="BA13" i="3"/>
  <c r="BE9" i="3"/>
  <c r="BD9" i="3"/>
  <c r="BC9" i="3"/>
  <c r="BB9" i="3"/>
  <c r="G9" i="3"/>
  <c r="BA9" i="3"/>
  <c r="BE8" i="3"/>
  <c r="BD8" i="3"/>
  <c r="BC8" i="3"/>
  <c r="BB8" i="3"/>
  <c r="G8" i="3"/>
  <c r="C2" i="2"/>
  <c r="C1" i="2"/>
  <c r="G17" i="3"/>
  <c r="G113" i="3"/>
  <c r="E7" i="2"/>
  <c r="F7" i="2"/>
  <c r="F11" i="2"/>
  <c r="BA8" i="3"/>
  <c r="BA113" i="3"/>
  <c r="E11" i="2"/>
  <c r="C16" i="1"/>
  <c r="C18" i="1"/>
  <c r="C21" i="1"/>
  <c r="C22" i="1"/>
  <c r="F32" i="1"/>
  <c r="F33" i="1"/>
  <c r="F31" i="1"/>
  <c r="F34" i="1"/>
</calcChain>
</file>

<file path=xl/sharedStrings.xml><?xml version="1.0" encoding="utf-8"?>
<sst xmlns="http://schemas.openxmlformats.org/spreadsheetml/2006/main" count="630" uniqueCount="331">
  <si>
    <t>KRYCÍ LIST ROZPOČTU</t>
  </si>
  <si>
    <t>Objekt :</t>
  </si>
  <si>
    <t>Název objektu :</t>
  </si>
  <si>
    <t xml:space="preserve"> </t>
  </si>
  <si>
    <t>Stavba :</t>
  </si>
  <si>
    <t>Název stavby :</t>
  </si>
  <si>
    <t>Projektant :</t>
  </si>
  <si>
    <t>Počet měrných jednotek :</t>
  </si>
  <si>
    <t>Objednatel :</t>
  </si>
  <si>
    <t>Náklady na MJ :</t>
  </si>
  <si>
    <t>Počet listů :</t>
  </si>
  <si>
    <t>Zakázkové číslo :</t>
  </si>
  <si>
    <t>Zpracovatel projektu :</t>
  </si>
  <si>
    <t>Zhotovitel :</t>
  </si>
  <si>
    <t>ROZPOČTOVÉ NÁKLADY</t>
  </si>
  <si>
    <t>Rozpočtové náklady II. a III. hlavy</t>
  </si>
  <si>
    <t>Vedlejší rozpočtové náklady</t>
  </si>
  <si>
    <t>Dodávka celkem</t>
  </si>
  <si>
    <t>Z</t>
  </si>
  <si>
    <t>Montáž celkem</t>
  </si>
  <si>
    <t>R</t>
  </si>
  <si>
    <t>HSV celkem</t>
  </si>
  <si>
    <t>N</t>
  </si>
  <si>
    <t>PSV celkem</t>
  </si>
  <si>
    <t>ZRN celkem</t>
  </si>
  <si>
    <t>HZS</t>
  </si>
  <si>
    <t>RN II.a III.hlavy</t>
  </si>
  <si>
    <t>Ostatní VRN</t>
  </si>
  <si>
    <t>ZRN+VRN+HZS</t>
  </si>
  <si>
    <t>VRN celkem</t>
  </si>
  <si>
    <t>Vypracoval</t>
  </si>
  <si>
    <t>Za zhotovitele</t>
  </si>
  <si>
    <t>Za objednatele</t>
  </si>
  <si>
    <t>Jméno :</t>
  </si>
  <si>
    <t>Datum :</t>
  </si>
  <si>
    <t>Podpis:</t>
  </si>
  <si>
    <t>Podpis :</t>
  </si>
  <si>
    <t>Základ pro DPH</t>
  </si>
  <si>
    <t>%  činí :</t>
  </si>
  <si>
    <t>DPH</t>
  </si>
  <si>
    <t>CENA ZA OBJEKT CELKEM</t>
  </si>
  <si>
    <t>Poznámka :</t>
  </si>
  <si>
    <t>REKAPITULACE  STAVEBNÍCH  DÍLŮ</t>
  </si>
  <si>
    <t>Stavební díl</t>
  </si>
  <si>
    <t>CELKEM  OBJEKT</t>
  </si>
  <si>
    <t xml:space="preserve">Položkový rozpočet 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</si>
  <si>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</si>
  <si>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</si>
  <si>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</si>
  <si>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</si>
  <si>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</si>
  <si>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</si>
  <si>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</si>
  <si>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121 10-0001.RAA</t>
  </si>
  <si>
    <t>m3</t>
  </si>
  <si>
    <t>132 20-0010.RAA</t>
  </si>
  <si>
    <t>167 10-1101.R00</t>
  </si>
  <si>
    <t>175 10-1201.R00</t>
  </si>
  <si>
    <t xml:space="preserve">Obsyp objektu bez prohození sypaniny </t>
  </si>
  <si>
    <t>m2</t>
  </si>
  <si>
    <t>182 00-1111.R00</t>
  </si>
  <si>
    <t xml:space="preserve">Plošná úprava terénu, nerovnosti do 10 cm v rovině </t>
  </si>
  <si>
    <t>215 90-1101.R00</t>
  </si>
  <si>
    <t xml:space="preserve">Zhutnění podloží z hornin nesoudržných </t>
  </si>
  <si>
    <t>274 31-0030.RAA</t>
  </si>
  <si>
    <t>kus</t>
  </si>
  <si>
    <t>m</t>
  </si>
  <si>
    <t>916 56-1111.R00</t>
  </si>
  <si>
    <t>596 10-0030.RAD</t>
  </si>
  <si>
    <t>631 32-0034.RAC</t>
  </si>
  <si>
    <t>631 32-0034.RAB</t>
  </si>
  <si>
    <t>941 95-5002.R00</t>
  </si>
  <si>
    <t xml:space="preserve">Lešení lehké pomocné, výška podlahy do 1,9 m </t>
  </si>
  <si>
    <t>952 90-2110.R00</t>
  </si>
  <si>
    <t>900 00-0002</t>
  </si>
  <si>
    <t>t</t>
  </si>
  <si>
    <t>711 14-0014.RAC</t>
  </si>
  <si>
    <t>713 12-1111.R00</t>
  </si>
  <si>
    <t>762 34-0010.RAB</t>
  </si>
  <si>
    <t>762 34-0030.RAA</t>
  </si>
  <si>
    <t>764 90-0010.R00</t>
  </si>
  <si>
    <t>766 00-0001</t>
  </si>
  <si>
    <t>766 00-0002</t>
  </si>
  <si>
    <t>Terénní a sadové úpravy - rozprostření ornice, ozelenění</t>
  </si>
  <si>
    <t>100 00-0001</t>
  </si>
  <si>
    <t>500 00-0001</t>
  </si>
  <si>
    <t>Sejmutí ornice, naložení,odvoz do 100m,uložení na pozemku bez rozhrnutí</t>
  </si>
  <si>
    <t>Hloubení nezapažených rýh hor 1-4</t>
  </si>
  <si>
    <t xml:space="preserve">Nakládání výkopku </t>
  </si>
  <si>
    <t>Vodorovné přemístění výkopku do 20 km</t>
  </si>
  <si>
    <t>162 70-0000</t>
  </si>
  <si>
    <t>171 20-1201</t>
  </si>
  <si>
    <t>Uložení sypaniny na skládku</t>
  </si>
  <si>
    <t>Základové pasy z betonu prostého</t>
  </si>
  <si>
    <t xml:space="preserve">Podkladní betonová deska tl. 80 mm vyztužená sítí </t>
  </si>
  <si>
    <t>Izolace proti vodě vodorovná přitavená, 1x penetrační nátěr, 1x asflatový pás proti radonu</t>
  </si>
  <si>
    <t>Podlahový polystyren tloušťka 40mm dodávka+montáž</t>
  </si>
  <si>
    <t>713 00-0001</t>
  </si>
  <si>
    <t>Ochranná PE folie dodávka+montáž</t>
  </si>
  <si>
    <t>Betonová mazanina tl. 100 mm vyztužená sítí - drát 6,0 oka 150/150 mm</t>
  </si>
  <si>
    <t>630 00-0001</t>
  </si>
  <si>
    <t xml:space="preserve">Litá podlahová zátěžová stěrka mrazuvzdorná </t>
  </si>
  <si>
    <t>Okno dřevěný profil, zasklení izolační dvojsklo, kování, nátěr, 1592*1300mm</t>
  </si>
  <si>
    <t>Okno dřevěný profil, zasklení izolační dvojsklo, kování, nátěr, 1290*1300mm</t>
  </si>
  <si>
    <t>Dveře dřevěný profil dvoukřídlé vč zárubně, plné, kování, nátěr, 1592*2220mm</t>
  </si>
  <si>
    <t>Dveře dřevěný profil dvoukřídlé vč zárubně, plné, kování, nátěr, 1700*2220mm</t>
  </si>
  <si>
    <t>Bednění střech z prken na sraz prkna tl 24 mm, včetně dodávky řeziva, spojovacího materiálu</t>
  </si>
  <si>
    <t>783 00-0001</t>
  </si>
  <si>
    <t xml:space="preserve">Lazurovací nátěr prkenného bednění střech </t>
  </si>
  <si>
    <t>Krytina plechová velkoformátová imitace tašek</t>
  </si>
  <si>
    <t>Laťování střech latě 60*40 mm, včetně dodávky řeziva, impregnace, latě+kontralatě</t>
  </si>
  <si>
    <t>764 25-2410</t>
  </si>
  <si>
    <t xml:space="preserve">Žlab z TiZn plechu podokapní půlkruhový 15m, vč háků </t>
  </si>
  <si>
    <t>764 55-4410</t>
  </si>
  <si>
    <t>764 23-0410</t>
  </si>
  <si>
    <t>Odpadní trouby z TiZn plechu kruhové 3,2m vč kotlíku, kolen, kotev</t>
  </si>
  <si>
    <t>Štítové lemování z TiZn RŠ 450 3,7m</t>
  </si>
  <si>
    <t>Okapnice střechy z TiZn RŠ 400 15m</t>
  </si>
  <si>
    <t>764 51-0410</t>
  </si>
  <si>
    <t>Okenní parapet z TiZn 1,6m</t>
  </si>
  <si>
    <t>Okenní parapet z TiZn 1,3m</t>
  </si>
  <si>
    <t>Vnitřní parapet dřevěný hoblované prkno vč lazurovacího nátěru, 1,6m</t>
  </si>
  <si>
    <t>Vnitřní parapet dřevěný hoblované prkno vč lazurovacího nátěru, 1,3m</t>
  </si>
  <si>
    <t>Osazení obrubníků do lože z B 12,5 vč dodávky záhonového obrubníku</t>
  </si>
  <si>
    <t xml:space="preserve">Chodník s asfaltovým krytem ABS 60mm vč hutněných podkladních vrstev, štěrkodrť 8-16 100mm, štěrkodrť 32-63 200mm, vč zemních prací </t>
  </si>
  <si>
    <t>Dřevostavba, hoblované řezivo, kotevní prvky, spojovací prvky, impregnace, lazurovací nátěr</t>
  </si>
  <si>
    <t>Obklad fasády z hoblovaných prken tl 24mm, spojovací materiál, lazurovací nátěr</t>
  </si>
  <si>
    <t>Hasicí přístroj</t>
  </si>
  <si>
    <t xml:space="preserve">Přesun hmot </t>
  </si>
  <si>
    <t>Cena celkem bez DPH</t>
  </si>
  <si>
    <t>952 90-1111.R00</t>
  </si>
  <si>
    <t xml:space="preserve">Vyčištění budov </t>
  </si>
  <si>
    <t>Poplatek za skládku výkopku</t>
  </si>
  <si>
    <t>766 00-0003</t>
  </si>
  <si>
    <t>766 00-0004</t>
  </si>
  <si>
    <t>762 00-0001</t>
  </si>
  <si>
    <t>762 00-0002</t>
  </si>
  <si>
    <t>998 01-0000</t>
  </si>
  <si>
    <t>Difuzní a pojistná folie dodávka+montáž</t>
  </si>
  <si>
    <t xml:space="preserve">Čištění zametáním v místnostech </t>
  </si>
  <si>
    <t>74313111D+M</t>
  </si>
  <si>
    <t>Trubka pružná PVC 13,5mm</t>
  </si>
  <si>
    <t>7431311D+M</t>
  </si>
  <si>
    <t>Kabelová lišta 100x60 mm</t>
  </si>
  <si>
    <t>Lišta LV 30x20</t>
  </si>
  <si>
    <t>Chránička AROT DVK 70</t>
  </si>
  <si>
    <t>7471111D+M</t>
  </si>
  <si>
    <t>Krabice odbočná na povrch vč. svorkovnice</t>
  </si>
  <si>
    <t xml:space="preserve">Krabice přístrojová na povrch </t>
  </si>
  <si>
    <t>744735D+M</t>
  </si>
  <si>
    <t>Kabel CYKY 3Cx1,5</t>
  </si>
  <si>
    <t>744736 D+M</t>
  </si>
  <si>
    <t>Kabel CYKY 3Cx2,5</t>
  </si>
  <si>
    <t>744737 D+M</t>
  </si>
  <si>
    <t>Kabel CYKY 4Cx1,5</t>
  </si>
  <si>
    <t>7447311 D+M</t>
  </si>
  <si>
    <t>Kabel CYKY 5Cx10</t>
  </si>
  <si>
    <t>74711D+M</t>
  </si>
  <si>
    <t>Spínač jednopólový ř.1</t>
  </si>
  <si>
    <t xml:space="preserve">Spínač sřídavý </t>
  </si>
  <si>
    <t>74716-D+M</t>
  </si>
  <si>
    <t>Zásuvka 230V/16A na povrch jednoduchá s víčkem (2 vedle sebe)</t>
  </si>
  <si>
    <t>Tlačítko na povrch "TOTAL STOP"</t>
  </si>
  <si>
    <t>74812D+M</t>
  </si>
  <si>
    <t xml:space="preserve">Svítidlo zářivkové 2x54W el. před., prachotěs IP 54 </t>
  </si>
  <si>
    <t>Zářivka 54W</t>
  </si>
  <si>
    <t>747D+M</t>
  </si>
  <si>
    <t>Rozvaděčová skříň nového objektu</t>
  </si>
  <si>
    <t>Svodič přepětí  B+C</t>
  </si>
  <si>
    <t>Hlavní jistič 25A/3e + vypínací cívka</t>
  </si>
  <si>
    <t>Proud chránič 16A/1+N/30mA vč. nadroud. Spouštěč</t>
  </si>
  <si>
    <t>Jistič 10A/1e</t>
  </si>
  <si>
    <t xml:space="preserve">Úprava stávajícího rozvaděče na chodbě školy, hlavní jistič 25A/3e </t>
  </si>
  <si>
    <t>Zemnící pásek feZn 30x4mm</t>
  </si>
  <si>
    <t>Drát FeZn pr.10mm - jímací vedení včetně podpěr</t>
  </si>
  <si>
    <t>Drát FeZn pr. 10 svody vč, držáků</t>
  </si>
  <si>
    <t>Jímací tyč v, 150cm</t>
  </si>
  <si>
    <t xml:space="preserve">svorka zkušební </t>
  </si>
  <si>
    <t>Ochranný úhelník (trubka)</t>
  </si>
  <si>
    <t xml:space="preserve">Svorka spojovací </t>
  </si>
  <si>
    <t>Svorka křížová</t>
  </si>
  <si>
    <t>Svorka univerzální</t>
  </si>
  <si>
    <t xml:space="preserve">Kabelová rýha 35x80cm, kabelové lože, zához, úprava terénu </t>
  </si>
  <si>
    <t>210 00-0002</t>
  </si>
  <si>
    <t xml:space="preserve">Zednické přípomoce pro úpravy elektro </t>
  </si>
  <si>
    <t>hod</t>
  </si>
  <si>
    <t>210 00-0005</t>
  </si>
  <si>
    <t>Revize</t>
  </si>
  <si>
    <t>SO 1 - Víceoborová učebna venkovní</t>
  </si>
  <si>
    <t>SO 1 - Stavební práce</t>
  </si>
  <si>
    <t>SO 4 - Ergoterapeutická dílna</t>
  </si>
  <si>
    <t>SO 4 - Vybavení</t>
  </si>
  <si>
    <t>Tkalcovský stav</t>
  </si>
  <si>
    <t>Hrnčířský kruh</t>
  </si>
  <si>
    <t>Keramická pec</t>
  </si>
  <si>
    <t>SO 3 - Víceoborová učebna venkovní</t>
  </si>
  <si>
    <t>SO 3 - Vybavení</t>
  </si>
  <si>
    <t>SO 2 - Ergoterapeutická dílna</t>
  </si>
  <si>
    <t>SO 2 - Stavební práce</t>
  </si>
  <si>
    <t>720 00-0001</t>
  </si>
  <si>
    <t>Dřez s odkapávačem nerez provedení dodávka+montáž</t>
  </si>
  <si>
    <t>720 00-0002</t>
  </si>
  <si>
    <t>Dřezový sifon dodávka+montáž</t>
  </si>
  <si>
    <t>720 00-0003</t>
  </si>
  <si>
    <t>Rohový uzavírací ventil 1/2" dodávka+montáž</t>
  </si>
  <si>
    <t>720 00-0004</t>
  </si>
  <si>
    <t xml:space="preserve">Plastové vodovodní potrubí 1/2" včetně odboček a kolen, vč návlekové tepelné izolace, včetně napojení na stávající potrubí </t>
  </si>
  <si>
    <t>720 00-0005</t>
  </si>
  <si>
    <t>PVC kanalizační připojovací potrubí DN 50 včetně odboček a kolen, včetně napojení na stávající kanalizaci</t>
  </si>
  <si>
    <t>720 00-0006</t>
  </si>
  <si>
    <t>Demontáž stávajícího umyvadla, opětovná montáž umyvadla včetně dopojení vody a kanalizace</t>
  </si>
  <si>
    <t>720 00-0007</t>
  </si>
  <si>
    <t xml:space="preserve">Úprava stávajícho vodovodního a kanalizačního potrubí </t>
  </si>
  <si>
    <t>720 00-0008</t>
  </si>
  <si>
    <t>Vodovodní páková baterie, loketní ovládání dodávka+montáž</t>
  </si>
  <si>
    <t>720 00-0009</t>
  </si>
  <si>
    <t xml:space="preserve">Zednické přípomoce pro úpravy ZTI </t>
  </si>
  <si>
    <t>978 05-9531.R00</t>
  </si>
  <si>
    <t xml:space="preserve">Odsekání vnitřních obkladů stěn </t>
  </si>
  <si>
    <t>612 42-1615.R00</t>
  </si>
  <si>
    <t>Omítka vnitřní zdiva, MVC, hrubá zatřená pod obklad</t>
  </si>
  <si>
    <t>781 41-0014.RAB</t>
  </si>
  <si>
    <t>Obklad vnitřní pórovinový vč dodávky obkladu a rohových ukončujících lišt</t>
  </si>
  <si>
    <t>960 00-0001</t>
  </si>
  <si>
    <t>Vybourání SDK příčky tl 140 mm</t>
  </si>
  <si>
    <t>612 40-9991.R00</t>
  </si>
  <si>
    <t xml:space="preserve">Začištění omítek  </t>
  </si>
  <si>
    <t>300 00-0001</t>
  </si>
  <si>
    <t>Pouzdro pro posuvné dveře 3000*2200mm</t>
  </si>
  <si>
    <t>642 94-0010.RAA</t>
  </si>
  <si>
    <t>Dveře vnitřní posuvné 3000/2200mm dodávka+osazení</t>
  </si>
  <si>
    <t>346 00-0001</t>
  </si>
  <si>
    <t>SDK příčka tl 150mm vč ocel profilu, včetně izolace, zabudování dveřního pouzdra</t>
  </si>
  <si>
    <t>776 00-0001</t>
  </si>
  <si>
    <t>Demontáž stávající PVC krytiny včetně soklíku</t>
  </si>
  <si>
    <t>979 08-2111.R00</t>
  </si>
  <si>
    <t xml:space="preserve">Vnitrostaveništní doprava suti do 10 m </t>
  </si>
  <si>
    <t>979 08-2121.R00</t>
  </si>
  <si>
    <t xml:space="preserve">Příplatek k vnitrost. dopravě suti za dalších 5 m </t>
  </si>
  <si>
    <t>979 08-1111.R00</t>
  </si>
  <si>
    <t xml:space="preserve">Odvoz suti a vybour. hmot na skládku do 1 km </t>
  </si>
  <si>
    <t>979 08-1121.R00</t>
  </si>
  <si>
    <t xml:space="preserve">Příplatek k odvozu za každý další 1 km </t>
  </si>
  <si>
    <t>979 99-9999.R00</t>
  </si>
  <si>
    <t xml:space="preserve">Poplatek za skladku suti </t>
  </si>
  <si>
    <t xml:space="preserve">Čištění zametáním v místnostech a chodbách </t>
  </si>
  <si>
    <t>998 01-1001.R00</t>
  </si>
  <si>
    <t xml:space="preserve">Přesun hmot pro opravy a údržbu </t>
  </si>
  <si>
    <t>776 00-0002</t>
  </si>
  <si>
    <t>Vyrovnávací stěrka</t>
  </si>
  <si>
    <t>776 00-0003</t>
  </si>
  <si>
    <t>Marmoleum vč solíku, dodávka+montáž</t>
  </si>
  <si>
    <t>771 00-0001</t>
  </si>
  <si>
    <t>771 57-0014.RAA</t>
  </si>
  <si>
    <t>Dlažba z dlaždic keramických vč dodávky dlažby a soklíků</t>
  </si>
  <si>
    <t>771 00-0002</t>
  </si>
  <si>
    <t>Soklík keramický výška 100mm dodávka+montáž</t>
  </si>
  <si>
    <t>771 00-0003</t>
  </si>
  <si>
    <t>Přechodová lišta dodávka+montáž</t>
  </si>
  <si>
    <t>784 45-0010.RAB</t>
  </si>
  <si>
    <t>Oškrabání maleb</t>
  </si>
  <si>
    <t>612 42-1637.R00</t>
  </si>
  <si>
    <t>Lokální oprava omítek stěn - přeštukování</t>
  </si>
  <si>
    <t>Malba stěn bílá</t>
  </si>
  <si>
    <t>Lokální oprava omítek stropu - přeštukování</t>
  </si>
  <si>
    <t>784 19-5422</t>
  </si>
  <si>
    <t>Malba stropu bílá</t>
  </si>
  <si>
    <t>210 00-0001</t>
  </si>
  <si>
    <t>Úprava okenního otvoru - odstranění skleněné výplně okna 1200x600 mm, výplň nahradit deskovou výplní s otvorem pro odtah tepla od keramické pece (zakrýt mřížkou)</t>
  </si>
  <si>
    <t>Krabice odbočná pod omítku vč. svorkovnice</t>
  </si>
  <si>
    <t xml:space="preserve">Krabice přístrojová pod omítku </t>
  </si>
  <si>
    <t>7447310 D+M</t>
  </si>
  <si>
    <t>Kabel CYKY 5Cx6</t>
  </si>
  <si>
    <t>Zásuvka 230V/16A dvojnásobná pod omítku</t>
  </si>
  <si>
    <t xml:space="preserve">Zásuvka 400V/32A 3+N+PE </t>
  </si>
  <si>
    <t>Svítidlo zářivkové 2x54W demontáž vč kabelů</t>
  </si>
  <si>
    <t xml:space="preserve">Úprava rozvaděče, jistič 3x32A/B </t>
  </si>
  <si>
    <t>Vybudování odborných terapeutických učeben v ZŠ Příbram</t>
  </si>
  <si>
    <t>Díl:</t>
  </si>
  <si>
    <t>1</t>
  </si>
  <si>
    <t>Zemní práce</t>
  </si>
  <si>
    <t>Celkem za</t>
  </si>
  <si>
    <t>2</t>
  </si>
  <si>
    <t>Základy</t>
  </si>
  <si>
    <t>711</t>
  </si>
  <si>
    <t>Izolace proti vodě</t>
  </si>
  <si>
    <t>63</t>
  </si>
  <si>
    <t>Podlahy a podlahové konstrukce</t>
  </si>
  <si>
    <t>713</t>
  </si>
  <si>
    <t>Izolace tepelné</t>
  </si>
  <si>
    <t>766</t>
  </si>
  <si>
    <t>Konstrukce truhlářské</t>
  </si>
  <si>
    <t>762</t>
  </si>
  <si>
    <t>Konstrukce tesařské</t>
  </si>
  <si>
    <t>764</t>
  </si>
  <si>
    <t>Konstrukce klempířské</t>
  </si>
  <si>
    <t>64</t>
  </si>
  <si>
    <t>Výplně otvorů</t>
  </si>
  <si>
    <t>5</t>
  </si>
  <si>
    <t>Komunikace</t>
  </si>
  <si>
    <t>Dřevostavby</t>
  </si>
  <si>
    <t>9</t>
  </si>
  <si>
    <t>Ostatní konstrukce a práce</t>
  </si>
  <si>
    <t>99</t>
  </si>
  <si>
    <t>210</t>
  </si>
  <si>
    <t>Elektroinstalace</t>
  </si>
  <si>
    <t>720</t>
  </si>
  <si>
    <t>Zdravotechnika</t>
  </si>
  <si>
    <t>776</t>
  </si>
  <si>
    <t>Podlahy povlakové</t>
  </si>
  <si>
    <t>Dlažby keramické</t>
  </si>
  <si>
    <t>784</t>
  </si>
  <si>
    <t>Malby</t>
  </si>
  <si>
    <t>94</t>
  </si>
  <si>
    <t>Lešení</t>
  </si>
  <si>
    <t>781</t>
  </si>
  <si>
    <t>Obklady keramické</t>
  </si>
  <si>
    <t>61</t>
  </si>
  <si>
    <t>Úpravy povrchů vnitřní</t>
  </si>
  <si>
    <t>SO 01</t>
  </si>
  <si>
    <t>Víceoborová učebna venkovní - stavební práce</t>
  </si>
  <si>
    <t>SO 02</t>
  </si>
  <si>
    <t>Ergoterapeutická dílna - stavební práce</t>
  </si>
  <si>
    <t xml:space="preserve">SO 03 </t>
  </si>
  <si>
    <t>Víceoborová učebna venkovní - vybavení</t>
  </si>
  <si>
    <t>SO 04</t>
  </si>
  <si>
    <t>Ergoterapeutická dílna - vybavení</t>
  </si>
  <si>
    <t>cena celkem bez DPH</t>
  </si>
  <si>
    <t>cena celkem včetně DPH 21%</t>
  </si>
  <si>
    <t>Vnější ohraničení objektu z dlažby betonové 500/500/50mm, podklad hutněný štěrk 100mmm a pískové lože 30mm, zemní práce</t>
  </si>
  <si>
    <t>Zahradní domek na nářadí - např. Zahradní domek Emma 450 x 330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</si>
</sst>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\ &quot;Kč&quot;"/>
    <numFmt numFmtId="165" formatCode="#,##0.000"/>
    <numFmt numFmtId="166" formatCode="#,##0.00\ &quot;Kč&quot;"/>
    <numFmt numFmtId="167" formatCode="#,##0.000\ &quot;Kč&quot;"/>
  </numFmts>
  <fonts count="22" x14ac:knownFonts="1">
    <font>
      <sz val="10"/>
      <name val="Arial CE"/>
      <charset val="238"/>
    </font>
    <font>
      <b/>
      <sz val="14"/>
      <name val="Arial CE"/>
      <family val="2"/>
      <charset val="238"/>
    </font>
    <font>
      <b/>
      <i/>
      <sz val="12"/>
      <name val="Arial CE"/>
      <family val="2"/>
      <charset val="238"/>
    </font>
    <font>
      <b/>
      <i/>
      <sz val="10"/>
      <name val="Arial CE"/>
      <family val="2"/>
      <charset val="238"/>
    </font>
    <font>
      <b/>
      <sz val="9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sz val="9"/>
      <name val="Arial CE"/>
      <family val="2"/>
      <charset val="238"/>
    </font>
    <font>
      <b/>
      <sz val="10"/>
      <name val="Arial CE"/>
      <charset val="238"/>
    </font>
    <font>
      <b/>
      <u/>
      <sz val="12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sz val="10"/>
      <color indexed="9"/>
      <name val="Arial CE"/>
      <family val="2"/>
      <charset val="238"/>
    </font>
    <font>
      <sz val="8"/>
      <name val="Arial CE"/>
    </font>
    <font>
      <i/>
      <sz val="8"/>
      <name val="Arial CE"/>
      <family val="2"/>
      <charset val="238"/>
    </font>
    <font>
      <i/>
      <sz val="9"/>
      <name val="Arial CE"/>
    </font>
    <font>
      <sz val="8"/>
      <name val="Arial"/>
      <family val="2"/>
      <charset val="238"/>
    </font>
    <font>
      <strike/>
      <sz val="9"/>
      <name val="Arial CE"/>
    </font>
    <font>
      <strike/>
      <sz val="10"/>
      <name val="Arial CE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</fills>
  <borders count="56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double">
        <color auto="1"/>
      </right>
      <top style="thin">
        <color auto="1"/>
      </top>
      <bottom/>
      <diagonal/>
    </border>
    <border>
      <left style="double">
        <color auto="1"/>
      </left>
      <right style="double">
        <color auto="1"/>
      </right>
      <top style="thin">
        <color auto="1"/>
      </top>
      <bottom/>
      <diagonal/>
    </border>
    <border>
      <left style="double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 style="thin">
        <color auto="1"/>
      </right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/>
      <right style="double">
        <color auto="1"/>
      </right>
      <top style="double">
        <color auto="1"/>
      </top>
      <bottom/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 style="thin">
        <color auto="1"/>
      </right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0" fontId="9" fillId="0" borderId="0"/>
  </cellStyleXfs>
  <cellXfs count="245">
    <xf numFmtId="0" fontId="0" fillId="0" borderId="0" xfId="0"/>
    <xf numFmtId="0" fontId="1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49" fontId="2" fillId="2" borderId="5" xfId="0" applyNumberFormat="1" applyFont="1" applyFill="1" applyBorder="1"/>
    <xf numFmtId="49" fontId="0" fillId="2" borderId="6" xfId="0" applyNumberFormat="1" applyFill="1" applyBorder="1"/>
    <xf numFmtId="0" fontId="3" fillId="2" borderId="0" xfId="0" applyFont="1" applyFill="1" applyBorder="1"/>
    <xf numFmtId="0" fontId="0" fillId="2" borderId="0" xfId="0" applyFill="1" applyBorder="1"/>
    <xf numFmtId="0" fontId="0" fillId="0" borderId="0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11" xfId="0" applyNumberFormat="1" applyBorder="1"/>
    <xf numFmtId="0" fontId="0" fillId="0" borderId="12" xfId="0" applyNumberFormat="1" applyBorder="1"/>
    <xf numFmtId="0" fontId="0" fillId="0" borderId="0" xfId="0" applyNumberFormat="1"/>
    <xf numFmtId="3" fontId="0" fillId="0" borderId="12" xfId="0" applyNumberFormat="1" applyBorder="1"/>
    <xf numFmtId="0" fontId="0" fillId="0" borderId="16" xfId="0" applyBorder="1"/>
    <xf numFmtId="0" fontId="0" fillId="0" borderId="14" xfId="0" applyBorder="1"/>
    <xf numFmtId="0" fontId="0" fillId="0" borderId="17" xfId="0" applyBorder="1"/>
    <xf numFmtId="0" fontId="0" fillId="0" borderId="18" xfId="0" applyBorder="1"/>
    <xf numFmtId="0" fontId="0" fillId="0" borderId="5" xfId="0" applyBorder="1"/>
    <xf numFmtId="0" fontId="0" fillId="0" borderId="13" xfId="0" applyBorder="1"/>
    <xf numFmtId="3" fontId="0" fillId="0" borderId="0" xfId="0" applyNumberFormat="1"/>
    <xf numFmtId="0" fontId="1" fillId="0" borderId="22" xfId="0" applyFont="1" applyBorder="1" applyAlignment="1">
      <alignment horizontal="centerContinuous" vertical="center"/>
    </xf>
    <xf numFmtId="0" fontId="6" fillId="0" borderId="23" xfId="0" applyFont="1" applyBorder="1" applyAlignment="1">
      <alignment horizontal="centerContinuous" vertical="center"/>
    </xf>
    <xf numFmtId="0" fontId="0" fillId="0" borderId="23" xfId="0" applyBorder="1" applyAlignment="1">
      <alignment horizontal="centerContinuous" vertical="center"/>
    </xf>
    <xf numFmtId="0" fontId="0" fillId="0" borderId="24" xfId="0" applyBorder="1" applyAlignment="1">
      <alignment horizontal="centerContinuous" vertical="center"/>
    </xf>
    <xf numFmtId="0" fontId="5" fillId="0" borderId="25" xfId="0" applyFont="1" applyBorder="1" applyAlignment="1">
      <alignment horizontal="left"/>
    </xf>
    <xf numFmtId="0" fontId="0" fillId="0" borderId="26" xfId="0" applyBorder="1" applyAlignment="1">
      <alignment horizontal="left"/>
    </xf>
    <xf numFmtId="0" fontId="0" fillId="0" borderId="27" xfId="0" applyBorder="1" applyAlignment="1">
      <alignment horizontal="centerContinuous"/>
    </xf>
    <xf numFmtId="0" fontId="5" fillId="0" borderId="26" xfId="0" applyFont="1" applyBorder="1" applyAlignment="1">
      <alignment horizontal="centerContinuous"/>
    </xf>
    <xf numFmtId="0" fontId="0" fillId="0" borderId="26" xfId="0" applyBorder="1" applyAlignment="1">
      <alignment horizontal="centerContinuous"/>
    </xf>
    <xf numFmtId="0" fontId="0" fillId="0" borderId="28" xfId="0" applyBorder="1"/>
    <xf numFmtId="0" fontId="0" fillId="0" borderId="20" xfId="0" applyBorder="1"/>
    <xf numFmtId="3" fontId="0" fillId="0" borderId="29" xfId="0" applyNumberFormat="1" applyBorder="1"/>
    <xf numFmtId="0" fontId="0" fillId="0" borderId="30" xfId="0" applyBorder="1"/>
    <xf numFmtId="3" fontId="0" fillId="0" borderId="31" xfId="0" applyNumberFormat="1" applyBorder="1"/>
    <xf numFmtId="0" fontId="0" fillId="0" borderId="32" xfId="0" applyBorder="1"/>
    <xf numFmtId="3" fontId="0" fillId="0" borderId="14" xfId="0" applyNumberFormat="1" applyBorder="1"/>
    <xf numFmtId="0" fontId="0" fillId="0" borderId="15" xfId="0" applyBorder="1"/>
    <xf numFmtId="0" fontId="0" fillId="0" borderId="33" xfId="0" applyBorder="1"/>
    <xf numFmtId="0" fontId="0" fillId="0" borderId="34" xfId="0" applyBorder="1"/>
    <xf numFmtId="0" fontId="7" fillId="0" borderId="16" xfId="0" applyFont="1" applyBorder="1"/>
    <xf numFmtId="3" fontId="0" fillId="0" borderId="35" xfId="0" applyNumberFormat="1" applyBorder="1"/>
    <xf numFmtId="0" fontId="0" fillId="0" borderId="36" xfId="0" applyBorder="1"/>
    <xf numFmtId="3" fontId="0" fillId="0" borderId="37" xfId="0" applyNumberFormat="1" applyBorder="1"/>
    <xf numFmtId="0" fontId="0" fillId="0" borderId="38" xfId="0" applyBorder="1"/>
    <xf numFmtId="0" fontId="0" fillId="0" borderId="39" xfId="0" applyBorder="1"/>
    <xf numFmtId="0" fontId="0" fillId="0" borderId="0" xfId="0" applyBorder="1" applyAlignment="1">
      <alignment horizontal="right"/>
    </xf>
    <xf numFmtId="14" fontId="0" fillId="0" borderId="0" xfId="0" applyNumberFormat="1" applyBorder="1"/>
    <xf numFmtId="0" fontId="0" fillId="0" borderId="11" xfId="0" applyNumberFormat="1" applyBorder="1" applyAlignment="1">
      <alignment horizontal="right"/>
    </xf>
    <xf numFmtId="164" fontId="0" fillId="0" borderId="14" xfId="0" applyNumberFormat="1" applyBorder="1"/>
    <xf numFmtId="164" fontId="0" fillId="0" borderId="0" xfId="0" applyNumberFormat="1" applyBorder="1"/>
    <xf numFmtId="0" fontId="6" fillId="0" borderId="36" xfId="0" applyFont="1" applyFill="1" applyBorder="1"/>
    <xf numFmtId="0" fontId="6" fillId="0" borderId="37" xfId="0" applyFont="1" applyFill="1" applyBorder="1"/>
    <xf numFmtId="0" fontId="6" fillId="0" borderId="40" xfId="0" applyFont="1" applyFill="1" applyBorder="1"/>
    <xf numFmtId="164" fontId="6" fillId="0" borderId="37" xfId="0" applyNumberFormat="1" applyFont="1" applyFill="1" applyBorder="1"/>
    <xf numFmtId="0" fontId="6" fillId="0" borderId="41" xfId="0" applyFont="1" applyFill="1" applyBorder="1"/>
    <xf numFmtId="0" fontId="6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49" fontId="1" fillId="0" borderId="0" xfId="0" applyNumberFormat="1" applyFont="1" applyAlignment="1">
      <alignment horizontal="centerContinuous"/>
    </xf>
    <xf numFmtId="0" fontId="1" fillId="0" borderId="0" xfId="0" applyFont="1" applyBorder="1" applyAlignment="1">
      <alignment horizontal="centerContinuous"/>
    </xf>
    <xf numFmtId="49" fontId="5" fillId="0" borderId="25" xfId="0" applyNumberFormat="1" applyFont="1" applyFill="1" applyBorder="1"/>
    <xf numFmtId="0" fontId="5" fillId="0" borderId="26" xfId="0" applyFont="1" applyFill="1" applyBorder="1"/>
    <xf numFmtId="0" fontId="5" fillId="0" borderId="27" xfId="0" applyFont="1" applyFill="1" applyBorder="1"/>
    <xf numFmtId="0" fontId="10" fillId="0" borderId="0" xfId="0" applyFont="1" applyFill="1" applyBorder="1"/>
    <xf numFmtId="0" fontId="0" fillId="0" borderId="0" xfId="0" applyFill="1" applyBorder="1"/>
    <xf numFmtId="3" fontId="7" fillId="0" borderId="7" xfId="0" applyNumberFormat="1" applyFont="1" applyFill="1" applyBorder="1"/>
    <xf numFmtId="0" fontId="5" fillId="0" borderId="25" xfId="0" applyFont="1" applyFill="1" applyBorder="1"/>
    <xf numFmtId="3" fontId="5" fillId="0" borderId="27" xfId="0" applyNumberFormat="1" applyFont="1" applyFill="1" applyBorder="1"/>
    <xf numFmtId="0" fontId="5" fillId="0" borderId="0" xfId="0" applyFont="1"/>
    <xf numFmtId="0" fontId="0" fillId="0" borderId="0" xfId="0" applyFill="1"/>
    <xf numFmtId="0" fontId="9" fillId="0" borderId="0" xfId="1"/>
    <xf numFmtId="0" fontId="9" fillId="0" borderId="0" xfId="1" applyFill="1"/>
    <xf numFmtId="0" fontId="13" fillId="0" borderId="0" xfId="1" applyFont="1" applyFill="1" applyAlignment="1">
      <alignment horizontal="centerContinuous"/>
    </xf>
    <xf numFmtId="0" fontId="14" fillId="0" borderId="0" xfId="1" applyFont="1" applyFill="1" applyAlignment="1">
      <alignment horizontal="centerContinuous"/>
    </xf>
    <xf numFmtId="0" fontId="14" fillId="0" borderId="0" xfId="1" applyFont="1" applyFill="1" applyAlignment="1">
      <alignment horizontal="right"/>
    </xf>
    <xf numFmtId="0" fontId="10" fillId="0" borderId="0" xfId="1" applyFont="1" applyFill="1"/>
    <xf numFmtId="0" fontId="9" fillId="0" borderId="0" xfId="1" applyFont="1" applyFill="1"/>
    <xf numFmtId="0" fontId="9" fillId="0" borderId="0" xfId="1" applyFill="1" applyAlignment="1">
      <alignment horizontal="right"/>
    </xf>
    <xf numFmtId="0" fontId="9" fillId="0" borderId="0" xfId="1" applyFill="1" applyAlignment="1"/>
    <xf numFmtId="0" fontId="15" fillId="0" borderId="0" xfId="1" applyFont="1"/>
    <xf numFmtId="0" fontId="9" fillId="0" borderId="0" xfId="1" applyBorder="1"/>
    <xf numFmtId="0" fontId="17" fillId="0" borderId="0" xfId="1" applyFont="1" applyAlignment="1"/>
    <xf numFmtId="0" fontId="9" fillId="0" borderId="0" xfId="1" applyAlignment="1">
      <alignment horizontal="right"/>
    </xf>
    <xf numFmtId="0" fontId="18" fillId="0" borderId="0" xfId="1" applyFont="1" applyBorder="1"/>
    <xf numFmtId="3" fontId="18" fillId="0" borderId="0" xfId="1" applyNumberFormat="1" applyFont="1" applyBorder="1" applyAlignment="1">
      <alignment horizontal="right"/>
    </xf>
    <xf numFmtId="4" fontId="18" fillId="0" borderId="0" xfId="1" applyNumberFormat="1" applyFont="1" applyBorder="1"/>
    <xf numFmtId="0" fontId="17" fillId="0" borderId="0" xfId="1" applyFont="1" applyBorder="1" applyAlignment="1"/>
    <xf numFmtId="0" fontId="9" fillId="0" borderId="0" xfId="1" applyBorder="1" applyAlignment="1">
      <alignment horizontal="right"/>
    </xf>
    <xf numFmtId="49" fontId="10" fillId="0" borderId="5" xfId="0" applyNumberFormat="1" applyFont="1" applyFill="1" applyBorder="1"/>
    <xf numFmtId="0" fontId="7" fillId="0" borderId="51" xfId="1" applyFont="1" applyFill="1" applyBorder="1" applyAlignment="1">
      <alignment horizontal="center" vertical="top"/>
    </xf>
    <xf numFmtId="0" fontId="8" fillId="0" borderId="51" xfId="1" applyFont="1" applyFill="1" applyBorder="1" applyAlignment="1">
      <alignment vertical="top" wrapText="1"/>
    </xf>
    <xf numFmtId="49" fontId="16" fillId="0" borderId="51" xfId="1" applyNumberFormat="1" applyFont="1" applyFill="1" applyBorder="1" applyAlignment="1">
      <alignment horizontal="center" vertical="top" shrinkToFit="1"/>
    </xf>
    <xf numFmtId="4" fontId="16" fillId="0" borderId="51" xfId="1" applyNumberFormat="1" applyFont="1" applyFill="1" applyBorder="1" applyAlignment="1">
      <alignment horizontal="right" vertical="top"/>
    </xf>
    <xf numFmtId="4" fontId="16" fillId="0" borderId="51" xfId="1" applyNumberFormat="1" applyFont="1" applyFill="1" applyBorder="1" applyAlignment="1">
      <alignment vertical="top"/>
    </xf>
    <xf numFmtId="4" fontId="9" fillId="0" borderId="0" xfId="1" applyNumberFormat="1"/>
    <xf numFmtId="0" fontId="3" fillId="0" borderId="44" xfId="1" applyFont="1" applyFill="1" applyBorder="1" applyAlignment="1">
      <alignment vertical="center"/>
    </xf>
    <xf numFmtId="0" fontId="9" fillId="0" borderId="44" xfId="1" applyFill="1" applyBorder="1" applyAlignment="1">
      <alignment vertical="center"/>
    </xf>
    <xf numFmtId="0" fontId="10" fillId="0" borderId="44" xfId="1" applyFont="1" applyFill="1" applyBorder="1" applyAlignment="1">
      <alignment horizontal="right" vertical="center"/>
    </xf>
    <xf numFmtId="0" fontId="9" fillId="0" borderId="44" xfId="1" applyFill="1" applyBorder="1" applyAlignment="1">
      <alignment horizontal="left" vertical="center"/>
    </xf>
    <xf numFmtId="0" fontId="9" fillId="0" borderId="45" xfId="1" applyFill="1" applyBorder="1" applyAlignment="1">
      <alignment vertical="center"/>
    </xf>
    <xf numFmtId="0" fontId="9" fillId="0" borderId="0" xfId="1" applyAlignment="1">
      <alignment vertical="center"/>
    </xf>
    <xf numFmtId="0" fontId="3" fillId="0" borderId="48" xfId="1" applyFont="1" applyFill="1" applyBorder="1" applyAlignment="1">
      <alignment vertical="center"/>
    </xf>
    <xf numFmtId="0" fontId="9" fillId="0" borderId="48" xfId="1" applyFill="1" applyBorder="1" applyAlignment="1">
      <alignment vertical="center"/>
    </xf>
    <xf numFmtId="49" fontId="4" fillId="0" borderId="52" xfId="1" applyNumberFormat="1" applyFont="1" applyFill="1" applyBorder="1" applyAlignment="1">
      <alignment horizontal="center" vertical="center"/>
    </xf>
    <xf numFmtId="0" fontId="4" fillId="0" borderId="15" xfId="1" applyFont="1" applyFill="1" applyBorder="1" applyAlignment="1">
      <alignment horizontal="center" vertical="center"/>
    </xf>
    <xf numFmtId="0" fontId="4" fillId="0" borderId="15" xfId="1" applyNumberFormat="1" applyFont="1" applyFill="1" applyBorder="1" applyAlignment="1">
      <alignment horizontal="center" vertical="center"/>
    </xf>
    <xf numFmtId="0" fontId="4" fillId="0" borderId="52" xfId="1" applyFont="1" applyFill="1" applyBorder="1" applyAlignment="1">
      <alignment horizontal="center" vertical="center"/>
    </xf>
    <xf numFmtId="0" fontId="9" fillId="0" borderId="0" xfId="1" applyAlignment="1">
      <alignment horizontal="center" vertical="center"/>
    </xf>
    <xf numFmtId="0" fontId="7" fillId="0" borderId="54" xfId="1" applyFont="1" applyFill="1" applyBorder="1" applyAlignment="1">
      <alignment horizontal="center" vertical="top"/>
    </xf>
    <xf numFmtId="4" fontId="16" fillId="0" borderId="54" xfId="1" applyNumberFormat="1" applyFont="1" applyFill="1" applyBorder="1" applyAlignment="1">
      <alignment vertical="top"/>
    </xf>
    <xf numFmtId="0" fontId="9" fillId="0" borderId="17" xfId="1" applyBorder="1" applyAlignment="1">
      <alignment vertical="center"/>
    </xf>
    <xf numFmtId="0" fontId="9" fillId="0" borderId="14" xfId="1" applyBorder="1" applyAlignment="1">
      <alignment vertical="center"/>
    </xf>
    <xf numFmtId="0" fontId="11" fillId="0" borderId="14" xfId="1" applyFont="1" applyBorder="1" applyAlignment="1">
      <alignment vertical="center"/>
    </xf>
    <xf numFmtId="164" fontId="11" fillId="0" borderId="52" xfId="1" applyNumberFormat="1" applyFont="1" applyBorder="1" applyAlignment="1">
      <alignment vertical="center"/>
    </xf>
    <xf numFmtId="49" fontId="16" fillId="0" borderId="55" xfId="1" applyNumberFormat="1" applyFont="1" applyFill="1" applyBorder="1" applyAlignment="1">
      <alignment horizontal="center" vertical="top" shrinkToFit="1"/>
    </xf>
    <xf numFmtId="4" fontId="16" fillId="0" borderId="55" xfId="1" applyNumberFormat="1" applyFont="1" applyFill="1" applyBorder="1" applyAlignment="1">
      <alignment horizontal="right" vertical="top"/>
    </xf>
    <xf numFmtId="4" fontId="16" fillId="0" borderId="55" xfId="1" applyNumberFormat="1" applyFont="1" applyFill="1" applyBorder="1" applyAlignment="1">
      <alignment vertical="top"/>
    </xf>
    <xf numFmtId="4" fontId="16" fillId="3" borderId="51" xfId="1" applyNumberFormat="1" applyFont="1" applyFill="1" applyBorder="1" applyAlignment="1">
      <alignment horizontal="right" vertical="top"/>
    </xf>
    <xf numFmtId="4" fontId="16" fillId="0" borderId="0" xfId="1" applyNumberFormat="1" applyFont="1" applyAlignment="1">
      <alignment vertical="top" wrapText="1"/>
    </xf>
    <xf numFmtId="4" fontId="16" fillId="0" borderId="0" xfId="1" applyNumberFormat="1" applyFont="1" applyBorder="1" applyAlignment="1">
      <alignment vertical="top" wrapText="1"/>
    </xf>
    <xf numFmtId="0" fontId="16" fillId="0" borderId="51" xfId="1" applyFont="1" applyBorder="1" applyAlignment="1">
      <alignment vertical="top" wrapText="1"/>
    </xf>
    <xf numFmtId="0" fontId="16" fillId="0" borderId="51" xfId="1" applyFont="1" applyBorder="1" applyAlignment="1">
      <alignment horizontal="center" vertical="top" wrapText="1"/>
    </xf>
    <xf numFmtId="0" fontId="16" fillId="0" borderId="54" xfId="1" applyFont="1" applyBorder="1" applyAlignment="1">
      <alignment horizontal="center" vertical="top" wrapText="1"/>
    </xf>
    <xf numFmtId="4" fontId="16" fillId="0" borderId="10" xfId="1" applyNumberFormat="1" applyFont="1" applyFill="1" applyBorder="1" applyAlignment="1">
      <alignment horizontal="right" vertical="top"/>
    </xf>
    <xf numFmtId="4" fontId="16" fillId="0" borderId="0" xfId="1" applyNumberFormat="1" applyFont="1" applyFill="1" applyBorder="1" applyAlignment="1">
      <alignment horizontal="right" vertical="top"/>
    </xf>
    <xf numFmtId="4" fontId="16" fillId="0" borderId="51" xfId="1" applyNumberFormat="1" applyFont="1" applyBorder="1" applyAlignment="1">
      <alignment vertical="top" wrapText="1"/>
    </xf>
    <xf numFmtId="4" fontId="16" fillId="0" borderId="54" xfId="1" applyNumberFormat="1" applyFont="1" applyBorder="1" applyAlignment="1">
      <alignment vertical="top" wrapText="1"/>
    </xf>
    <xf numFmtId="49" fontId="8" fillId="0" borderId="51" xfId="1" applyNumberFormat="1" applyFont="1" applyFill="1" applyBorder="1" applyAlignment="1">
      <alignment vertical="top"/>
    </xf>
    <xf numFmtId="0" fontId="7" fillId="4" borderId="51" xfId="1" applyFont="1" applyFill="1" applyBorder="1" applyAlignment="1">
      <alignment horizontal="center" vertical="top"/>
    </xf>
    <xf numFmtId="49" fontId="8" fillId="4" borderId="51" xfId="1" applyNumberFormat="1" applyFont="1" applyFill="1" applyBorder="1" applyAlignment="1">
      <alignment vertical="top"/>
    </xf>
    <xf numFmtId="0" fontId="8" fillId="4" borderId="51" xfId="1" applyFont="1" applyFill="1" applyBorder="1" applyAlignment="1">
      <alignment vertical="top" wrapText="1"/>
    </xf>
    <xf numFmtId="49" fontId="16" fillId="4" borderId="51" xfId="1" applyNumberFormat="1" applyFont="1" applyFill="1" applyBorder="1" applyAlignment="1">
      <alignment horizontal="center" vertical="top" shrinkToFit="1"/>
    </xf>
    <xf numFmtId="4" fontId="16" fillId="4" borderId="0" xfId="1" applyNumberFormat="1" applyFont="1" applyFill="1" applyBorder="1" applyAlignment="1">
      <alignment horizontal="right" vertical="top"/>
    </xf>
    <xf numFmtId="4" fontId="16" fillId="4" borderId="51" xfId="1" applyNumberFormat="1" applyFont="1" applyFill="1" applyBorder="1" applyAlignment="1">
      <alignment horizontal="right" vertical="top"/>
    </xf>
    <xf numFmtId="4" fontId="16" fillId="4" borderId="51" xfId="1" applyNumberFormat="1" applyFont="1" applyFill="1" applyBorder="1" applyAlignment="1">
      <alignment vertical="top"/>
    </xf>
    <xf numFmtId="49" fontId="4" fillId="0" borderId="52" xfId="1" applyNumberFormat="1" applyFont="1" applyFill="1" applyBorder="1" applyAlignment="1">
      <alignment vertical="center"/>
    </xf>
    <xf numFmtId="49" fontId="8" fillId="0" borderId="51" xfId="1" applyNumberFormat="1" applyFont="1" applyFill="1" applyBorder="1" applyAlignment="1">
      <alignment horizontal="left" vertical="top"/>
    </xf>
    <xf numFmtId="0" fontId="8" fillId="0" borderId="0" xfId="1" applyFont="1" applyFill="1" applyBorder="1" applyAlignment="1">
      <alignment vertical="top" wrapText="1"/>
    </xf>
    <xf numFmtId="165" fontId="16" fillId="3" borderId="51" xfId="1" applyNumberFormat="1" applyFont="1" applyFill="1" applyBorder="1" applyAlignment="1">
      <alignment horizontal="right" vertical="top"/>
    </xf>
    <xf numFmtId="4" fontId="16" fillId="3" borderId="0" xfId="1" applyNumberFormat="1" applyFont="1" applyFill="1" applyBorder="1" applyAlignment="1">
      <alignment horizontal="right" vertical="top"/>
    </xf>
    <xf numFmtId="3" fontId="9" fillId="3" borderId="0" xfId="1" applyNumberFormat="1" applyFill="1" applyBorder="1"/>
    <xf numFmtId="0" fontId="9" fillId="3" borderId="0" xfId="1" applyFill="1" applyBorder="1"/>
    <xf numFmtId="4" fontId="9" fillId="3" borderId="0" xfId="1" applyNumberFormat="1" applyFill="1" applyBorder="1"/>
    <xf numFmtId="0" fontId="8" fillId="3" borderId="0" xfId="1" applyFont="1" applyFill="1" applyBorder="1" applyAlignment="1">
      <alignment vertical="top" wrapText="1"/>
    </xf>
    <xf numFmtId="49" fontId="16" fillId="0" borderId="51" xfId="1" applyNumberFormat="1" applyFont="1" applyBorder="1"/>
    <xf numFmtId="0" fontId="19" fillId="0" borderId="51" xfId="0" applyFont="1" applyBorder="1" applyAlignment="1">
      <alignment horizontal="center"/>
    </xf>
    <xf numFmtId="4" fontId="19" fillId="0" borderId="51" xfId="1" applyNumberFormat="1" applyFont="1" applyFill="1" applyBorder="1" applyAlignment="1">
      <alignment horizontal="right" vertical="top"/>
    </xf>
    <xf numFmtId="4" fontId="19" fillId="3" borderId="51" xfId="1" applyNumberFormat="1" applyFont="1" applyFill="1" applyBorder="1" applyAlignment="1">
      <alignment horizontal="right" vertical="top"/>
    </xf>
    <xf numFmtId="4" fontId="19" fillId="0" borderId="51" xfId="1" applyNumberFormat="1" applyFont="1" applyFill="1" applyBorder="1" applyAlignment="1">
      <alignment vertical="top"/>
    </xf>
    <xf numFmtId="0" fontId="0" fillId="5" borderId="0" xfId="0" applyFill="1" applyBorder="1"/>
    <xf numFmtId="0" fontId="0" fillId="5" borderId="7" xfId="0" applyFill="1" applyBorder="1"/>
    <xf numFmtId="0" fontId="0" fillId="0" borderId="0" xfId="0" applyNumberFormat="1" applyBorder="1"/>
    <xf numFmtId="49" fontId="0" fillId="5" borderId="20" xfId="0" applyNumberFormat="1" applyFill="1" applyBorder="1" applyAlignment="1">
      <alignment horizontal="left"/>
    </xf>
    <xf numFmtId="49" fontId="4" fillId="0" borderId="55" xfId="1" applyNumberFormat="1" applyFont="1" applyFill="1" applyBorder="1" applyAlignment="1">
      <alignment horizontal="center" vertical="center"/>
    </xf>
    <xf numFmtId="0" fontId="4" fillId="0" borderId="9" xfId="1" applyFont="1" applyFill="1" applyBorder="1" applyAlignment="1">
      <alignment horizontal="center" vertical="center"/>
    </xf>
    <xf numFmtId="0" fontId="4" fillId="0" borderId="55" xfId="1" applyFont="1" applyFill="1" applyBorder="1" applyAlignment="1">
      <alignment horizontal="center" vertical="center"/>
    </xf>
    <xf numFmtId="0" fontId="4" fillId="0" borderId="9" xfId="1" applyNumberFormat="1" applyFont="1" applyFill="1" applyBorder="1" applyAlignment="1">
      <alignment horizontal="center" vertical="center"/>
    </xf>
    <xf numFmtId="0" fontId="4" fillId="0" borderId="10" xfId="1" applyFont="1" applyFill="1" applyBorder="1" applyAlignment="1">
      <alignment horizontal="center" vertical="center"/>
    </xf>
    <xf numFmtId="49" fontId="3" fillId="0" borderId="54" xfId="1" applyNumberFormat="1" applyFont="1" applyFill="1" applyBorder="1" applyAlignment="1">
      <alignment horizontal="left" vertical="top"/>
    </xf>
    <xf numFmtId="0" fontId="3" fillId="0" borderId="54" xfId="1" applyFont="1" applyFill="1" applyBorder="1" applyAlignment="1">
      <alignment vertical="top"/>
    </xf>
    <xf numFmtId="0" fontId="9" fillId="0" borderId="54" xfId="1" applyFill="1" applyBorder="1" applyAlignment="1">
      <alignment horizontal="center" vertical="top"/>
    </xf>
    <xf numFmtId="4" fontId="9" fillId="0" borderId="54" xfId="1" applyNumberFormat="1" applyFill="1" applyBorder="1" applyAlignment="1">
      <alignment horizontal="right" vertical="top"/>
    </xf>
    <xf numFmtId="4" fontId="5" fillId="0" borderId="54" xfId="1" applyNumberFormat="1" applyFont="1" applyFill="1" applyBorder="1" applyAlignment="1">
      <alignment vertical="top"/>
    </xf>
    <xf numFmtId="0" fontId="9" fillId="0" borderId="51" xfId="1" applyFill="1" applyBorder="1" applyAlignment="1">
      <alignment horizontal="center" vertical="top"/>
    </xf>
    <xf numFmtId="4" fontId="9" fillId="0" borderId="0" xfId="1" applyNumberFormat="1" applyFill="1" applyBorder="1" applyAlignment="1">
      <alignment horizontal="right" vertical="top"/>
    </xf>
    <xf numFmtId="4" fontId="9" fillId="0" borderId="51" xfId="1" applyNumberFormat="1" applyFill="1" applyBorder="1" applyAlignment="1">
      <alignment horizontal="right" vertical="top"/>
    </xf>
    <xf numFmtId="4" fontId="5" fillId="0" borderId="51" xfId="1" applyNumberFormat="1" applyFont="1" applyFill="1" applyBorder="1" applyAlignment="1">
      <alignment vertical="top"/>
    </xf>
    <xf numFmtId="0" fontId="4" fillId="0" borderId="55" xfId="1" applyNumberFormat="1" applyFont="1" applyFill="1" applyBorder="1" applyAlignment="1">
      <alignment horizontal="center" vertical="center"/>
    </xf>
    <xf numFmtId="0" fontId="5" fillId="0" borderId="11" xfId="1" applyFont="1" applyFill="1" applyBorder="1" applyAlignment="1">
      <alignment vertical="top"/>
    </xf>
    <xf numFmtId="49" fontId="5" fillId="0" borderId="55" xfId="1" applyNumberFormat="1" applyFont="1" applyFill="1" applyBorder="1" applyAlignment="1">
      <alignment horizontal="left" vertical="top"/>
    </xf>
    <xf numFmtId="0" fontId="5" fillId="0" borderId="55" xfId="1" applyFont="1" applyFill="1" applyBorder="1" applyAlignment="1">
      <alignment horizontal="center" vertical="top"/>
    </xf>
    <xf numFmtId="49" fontId="3" fillId="0" borderId="53" xfId="1" applyNumberFormat="1" applyFont="1" applyFill="1" applyBorder="1" applyAlignment="1">
      <alignment horizontal="left" vertical="top"/>
    </xf>
    <xf numFmtId="49" fontId="11" fillId="0" borderId="51" xfId="1" applyNumberFormat="1" applyFont="1" applyFill="1" applyBorder="1" applyAlignment="1">
      <alignment horizontal="left" vertical="top"/>
    </xf>
    <xf numFmtId="0" fontId="11" fillId="0" borderId="51" xfId="1" applyFont="1" applyFill="1" applyBorder="1" applyAlignment="1">
      <alignment vertical="top"/>
    </xf>
    <xf numFmtId="49" fontId="11" fillId="0" borderId="6" xfId="1" applyNumberFormat="1" applyFont="1" applyFill="1" applyBorder="1" applyAlignment="1">
      <alignment horizontal="left" vertical="top"/>
    </xf>
    <xf numFmtId="0" fontId="7" fillId="3" borderId="51" xfId="1" applyFont="1" applyFill="1" applyBorder="1" applyAlignment="1">
      <alignment horizontal="center" vertical="top"/>
    </xf>
    <xf numFmtId="0" fontId="9" fillId="0" borderId="19" xfId="1" applyBorder="1" applyAlignment="1">
      <alignment vertical="center"/>
    </xf>
    <xf numFmtId="0" fontId="9" fillId="0" borderId="20" xfId="1" applyBorder="1" applyAlignment="1">
      <alignment vertical="center"/>
    </xf>
    <xf numFmtId="0" fontId="11" fillId="0" borderId="20" xfId="1" applyFont="1" applyBorder="1" applyAlignment="1">
      <alignment vertical="center"/>
    </xf>
    <xf numFmtId="164" fontId="11" fillId="0" borderId="54" xfId="1" applyNumberFormat="1" applyFont="1" applyBorder="1" applyAlignment="1">
      <alignment vertical="center"/>
    </xf>
    <xf numFmtId="0" fontId="7" fillId="0" borderId="53" xfId="1" applyFont="1" applyFill="1" applyBorder="1" applyAlignment="1">
      <alignment horizontal="center" vertical="top"/>
    </xf>
    <xf numFmtId="0" fontId="7" fillId="0" borderId="13" xfId="1" applyFont="1" applyFill="1" applyBorder="1" applyAlignment="1">
      <alignment horizontal="center" vertical="top"/>
    </xf>
    <xf numFmtId="4" fontId="16" fillId="0" borderId="6" xfId="1" applyNumberFormat="1" applyFont="1" applyFill="1" applyBorder="1" applyAlignment="1">
      <alignment horizontal="right" vertical="top"/>
    </xf>
    <xf numFmtId="49" fontId="16" fillId="0" borderId="54" xfId="1" applyNumberFormat="1" applyFont="1" applyFill="1" applyBorder="1" applyAlignment="1">
      <alignment horizontal="center" vertical="top" shrinkToFit="1"/>
    </xf>
    <xf numFmtId="4" fontId="16" fillId="0" borderId="54" xfId="1" applyNumberFormat="1" applyFont="1" applyFill="1" applyBorder="1" applyAlignment="1">
      <alignment horizontal="right" vertical="top"/>
    </xf>
    <xf numFmtId="49" fontId="11" fillId="0" borderId="55" xfId="1" applyNumberFormat="1" applyFont="1" applyFill="1" applyBorder="1" applyAlignment="1">
      <alignment horizontal="left" vertical="top"/>
    </xf>
    <xf numFmtId="0" fontId="11" fillId="0" borderId="55" xfId="1" applyFont="1" applyFill="1" applyBorder="1" applyAlignment="1">
      <alignment vertical="top"/>
    </xf>
    <xf numFmtId="0" fontId="9" fillId="0" borderId="55" xfId="1" applyFill="1" applyBorder="1" applyAlignment="1">
      <alignment horizontal="center" vertical="top"/>
    </xf>
    <xf numFmtId="4" fontId="9" fillId="0" borderId="10" xfId="1" applyNumberFormat="1" applyFill="1" applyBorder="1" applyAlignment="1">
      <alignment horizontal="right" vertical="top"/>
    </xf>
    <xf numFmtId="4" fontId="9" fillId="0" borderId="55" xfId="1" applyNumberFormat="1" applyFill="1" applyBorder="1" applyAlignment="1">
      <alignment horizontal="right" vertical="top"/>
    </xf>
    <xf numFmtId="4" fontId="5" fillId="0" borderId="55" xfId="1" applyNumberFormat="1" applyFont="1" applyFill="1" applyBorder="1" applyAlignment="1">
      <alignment vertical="top"/>
    </xf>
    <xf numFmtId="0" fontId="16" fillId="0" borderId="0" xfId="1" applyFont="1" applyBorder="1"/>
    <xf numFmtId="0" fontId="9" fillId="0" borderId="10" xfId="1" applyBorder="1"/>
    <xf numFmtId="0" fontId="9" fillId="0" borderId="20" xfId="1" applyBorder="1"/>
    <xf numFmtId="164" fontId="7" fillId="0" borderId="6" xfId="0" applyNumberFormat="1" applyFont="1" applyFill="1" applyBorder="1"/>
    <xf numFmtId="164" fontId="5" fillId="0" borderId="50" xfId="0" applyNumberFormat="1" applyFont="1" applyFill="1" applyBorder="1"/>
    <xf numFmtId="0" fontId="5" fillId="0" borderId="26" xfId="0" applyFont="1" applyFill="1" applyBorder="1" applyAlignment="1">
      <alignment horizontal="center" vertical="center"/>
    </xf>
    <xf numFmtId="0" fontId="5" fillId="0" borderId="50" xfId="0" applyFont="1" applyFill="1" applyBorder="1" applyAlignment="1">
      <alignment horizontal="center" vertical="center" wrapText="1"/>
    </xf>
    <xf numFmtId="0" fontId="9" fillId="0" borderId="10" xfId="1" applyBorder="1" applyAlignment="1">
      <alignment horizontal="right"/>
    </xf>
    <xf numFmtId="0" fontId="9" fillId="0" borderId="20" xfId="1" applyBorder="1" applyAlignment="1">
      <alignment horizontal="right"/>
    </xf>
    <xf numFmtId="0" fontId="3" fillId="0" borderId="11" xfId="1" applyFont="1" applyBorder="1"/>
    <xf numFmtId="0" fontId="3" fillId="0" borderId="19" xfId="1" applyFont="1" applyBorder="1"/>
    <xf numFmtId="0" fontId="0" fillId="0" borderId="53" xfId="0" applyBorder="1"/>
    <xf numFmtId="0" fontId="5" fillId="0" borderId="27" xfId="0" applyFont="1" applyFill="1" applyBorder="1" applyAlignment="1">
      <alignment horizontal="center" vertical="center" wrapText="1"/>
    </xf>
    <xf numFmtId="164" fontId="7" fillId="0" borderId="7" xfId="0" applyNumberFormat="1" applyFont="1" applyFill="1" applyBorder="1"/>
    <xf numFmtId="164" fontId="5" fillId="0" borderId="27" xfId="0" applyNumberFormat="1" applyFont="1" applyFill="1" applyBorder="1"/>
    <xf numFmtId="0" fontId="9" fillId="0" borderId="13" xfId="1" applyBorder="1"/>
    <xf numFmtId="49" fontId="11" fillId="0" borderId="9" xfId="1" applyNumberFormat="1" applyFont="1" applyFill="1" applyBorder="1" applyAlignment="1">
      <alignment horizontal="left" vertical="top"/>
    </xf>
    <xf numFmtId="166" fontId="11" fillId="0" borderId="52" xfId="1" applyNumberFormat="1" applyFont="1" applyBorder="1" applyAlignment="1">
      <alignment vertical="center"/>
    </xf>
    <xf numFmtId="167" fontId="11" fillId="0" borderId="52" xfId="1" applyNumberFormat="1" applyFont="1" applyBorder="1" applyAlignment="1">
      <alignment vertical="center"/>
    </xf>
    <xf numFmtId="0" fontId="8" fillId="0" borderId="54" xfId="1" applyFont="1" applyBorder="1" applyAlignment="1">
      <alignment vertical="top" wrapText="1"/>
    </xf>
    <xf numFmtId="0" fontId="0" fillId="0" borderId="0" xfId="0" applyAlignment="1">
      <alignment horizontal="left" wrapText="1"/>
    </xf>
    <xf numFmtId="0" fontId="4" fillId="0" borderId="14" xfId="0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5" fillId="0" borderId="19" xfId="0" applyFont="1" applyBorder="1" applyAlignment="1">
      <alignment horizontal="left"/>
    </xf>
    <xf numFmtId="0" fontId="5" fillId="0" borderId="20" xfId="0" applyFont="1" applyBorder="1" applyAlignment="1">
      <alignment horizontal="left"/>
    </xf>
    <xf numFmtId="0" fontId="5" fillId="0" borderId="21" xfId="0" applyFont="1" applyBorder="1" applyAlignment="1">
      <alignment horizontal="left"/>
    </xf>
    <xf numFmtId="0" fontId="8" fillId="0" borderId="0" xfId="0" applyFont="1" applyAlignment="1">
      <alignment horizontal="left" vertical="top" wrapText="1"/>
    </xf>
    <xf numFmtId="0" fontId="9" fillId="0" borderId="11" xfId="1" applyFont="1" applyBorder="1" applyAlignment="1">
      <alignment horizontal="center"/>
    </xf>
    <xf numFmtId="0" fontId="9" fillId="0" borderId="9" xfId="1" applyFont="1" applyBorder="1" applyAlignment="1">
      <alignment horizontal="center"/>
    </xf>
    <xf numFmtId="0" fontId="9" fillId="0" borderId="19" xfId="1" applyFont="1" applyBorder="1" applyAlignment="1">
      <alignment horizontal="center"/>
    </xf>
    <xf numFmtId="0" fontId="9" fillId="0" borderId="53" xfId="1" applyFont="1" applyBorder="1" applyAlignment="1">
      <alignment horizontal="center"/>
    </xf>
    <xf numFmtId="0" fontId="12" fillId="0" borderId="0" xfId="1" applyFont="1" applyAlignment="1">
      <alignment horizontal="center"/>
    </xf>
    <xf numFmtId="0" fontId="9" fillId="0" borderId="42" xfId="1" applyFont="1" applyFill="1" applyBorder="1" applyAlignment="1">
      <alignment horizontal="center" vertical="center"/>
    </xf>
    <xf numFmtId="0" fontId="9" fillId="0" borderId="43" xfId="1" applyFont="1" applyFill="1" applyBorder="1" applyAlignment="1">
      <alignment horizontal="center" vertical="center"/>
    </xf>
    <xf numFmtId="49" fontId="9" fillId="0" borderId="46" xfId="1" applyNumberFormat="1" applyFont="1" applyFill="1" applyBorder="1" applyAlignment="1">
      <alignment horizontal="center" vertical="center"/>
    </xf>
    <xf numFmtId="0" fontId="9" fillId="0" borderId="47" xfId="1" applyFont="1" applyFill="1" applyBorder="1" applyAlignment="1">
      <alignment horizontal="center" vertical="center"/>
    </xf>
    <xf numFmtId="0" fontId="9" fillId="0" borderId="48" xfId="1" applyFill="1" applyBorder="1" applyAlignment="1">
      <alignment horizontal="center" vertical="center" shrinkToFit="1"/>
    </xf>
    <xf numFmtId="0" fontId="9" fillId="0" borderId="49" xfId="1" applyFill="1" applyBorder="1" applyAlignment="1">
      <alignment horizontal="center" vertical="center" shrinkToFit="1"/>
    </xf>
    <xf numFmtId="0" fontId="12" fillId="0" borderId="0" xfId="1" applyFont="1" applyAlignment="1">
      <alignment horizontal="center" vertical="center"/>
    </xf>
    <xf numFmtId="49" fontId="20" fillId="0" borderId="5" xfId="0" applyNumberFormat="1" applyFont="1" applyFill="1" applyBorder="1"/>
    <xf numFmtId="0" fontId="20" fillId="0" borderId="0" xfId="0" applyFont="1" applyFill="1" applyBorder="1"/>
    <xf numFmtId="0" fontId="21" fillId="0" borderId="0" xfId="0" applyFont="1" applyFill="1" applyBorder="1"/>
    <xf numFmtId="3" fontId="21" fillId="0" borderId="7" xfId="0" applyNumberFormat="1" applyFont="1" applyFill="1" applyBorder="1"/>
    <xf numFmtId="164" fontId="21" fillId="0" borderId="6" xfId="0" applyNumberFormat="1" applyFont="1" applyFill="1" applyBorder="1"/>
    <xf numFmtId="164" fontId="21" fillId="0" borderId="7" xfId="0" applyNumberFormat="1" applyFont="1" applyFill="1" applyBorder="1"/>
  </cellXfs>
  <cellStyles count="2">
    <cellStyle name="Normal" xfId="0" builtinId="0"/>
    <cellStyle name="normální_POL.XL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theme" Target="theme/theme1.xml"/><Relationship Id="rId8" Type="http://schemas.openxmlformats.org/officeDocument/2006/relationships/styles" Target="styles.xml"/><Relationship Id="rId9" Type="http://schemas.openxmlformats.org/officeDocument/2006/relationships/sharedStrings" Target="sharedStrings.xml"/><Relationship Id="rId10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 enableFormatConditionsCalculation="0"/>
  <dimension ref="A1:BE55"/>
  <sheetViews>
    <sheetView tabSelected="1" topLeftCell="A15" workbookViewId="0">
      <selection activeCell="F33" sqref="F33"/>
    </sheetView>
  </sheetViews>
  <sheetFormatPr baseColWidth="10" defaultColWidth="8.7109375" defaultRowHeight="13" x14ac:dyDescent="0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1.75" customHeight="1">
      <c r="A1" s="1" t="s">
        <v>0</v>
      </c>
      <c r="B1" s="2"/>
      <c r="C1" s="2"/>
      <c r="D1" s="2"/>
      <c r="E1" s="2"/>
      <c r="F1" s="2"/>
      <c r="G1" s="2"/>
    </row>
    <row r="2" spans="1:57" ht="15" customHeight="1" thickBot="1"/>
    <row r="3" spans="1:57" ht="13" customHeight="1">
      <c r="A3" s="3" t="s">
        <v>1</v>
      </c>
      <c r="B3" s="4"/>
      <c r="C3" s="5" t="s">
        <v>2</v>
      </c>
      <c r="D3" s="5"/>
      <c r="E3" s="5"/>
      <c r="F3" s="5"/>
      <c r="G3" s="6"/>
    </row>
    <row r="4" spans="1:57" ht="13" customHeight="1">
      <c r="A4" s="7"/>
      <c r="B4" s="8"/>
      <c r="C4" s="9" t="s">
        <v>277</v>
      </c>
      <c r="D4" s="10"/>
      <c r="E4" s="10"/>
      <c r="F4" s="158"/>
      <c r="G4" s="159"/>
    </row>
    <row r="5" spans="1:57" ht="13" customHeight="1">
      <c r="A5" s="13" t="s">
        <v>4</v>
      </c>
      <c r="B5" s="14"/>
      <c r="C5" s="15" t="s">
        <v>5</v>
      </c>
      <c r="D5" s="15"/>
      <c r="E5" s="15"/>
      <c r="F5" s="15"/>
      <c r="G5" s="17"/>
    </row>
    <row r="6" spans="1:57" ht="13" customHeight="1">
      <c r="A6" s="7"/>
      <c r="B6" s="8"/>
      <c r="C6" s="9" t="s">
        <v>277</v>
      </c>
      <c r="D6" s="10"/>
      <c r="E6" s="10"/>
      <c r="F6" s="161"/>
      <c r="G6" s="159"/>
    </row>
    <row r="7" spans="1:57">
      <c r="A7" s="13" t="s">
        <v>6</v>
      </c>
      <c r="B7" s="15"/>
      <c r="C7" s="221"/>
      <c r="D7" s="222"/>
      <c r="E7" s="18" t="s">
        <v>7</v>
      </c>
      <c r="F7" s="160"/>
      <c r="G7" s="19"/>
      <c r="H7" s="20"/>
      <c r="I7" s="20"/>
    </row>
    <row r="8" spans="1:57">
      <c r="A8" s="13" t="s">
        <v>8</v>
      </c>
      <c r="B8" s="15"/>
      <c r="C8" s="221"/>
      <c r="D8" s="222"/>
      <c r="E8" s="16" t="s">
        <v>9</v>
      </c>
      <c r="F8" s="15"/>
      <c r="G8" s="21"/>
    </row>
    <row r="9" spans="1:57">
      <c r="A9" s="22" t="s">
        <v>10</v>
      </c>
      <c r="B9" s="23"/>
      <c r="C9" s="23"/>
      <c r="D9" s="23"/>
      <c r="E9" s="24" t="s">
        <v>11</v>
      </c>
      <c r="F9" s="23"/>
      <c r="G9" s="25"/>
    </row>
    <row r="10" spans="1:57">
      <c r="A10" s="26" t="s">
        <v>12</v>
      </c>
      <c r="B10" s="11"/>
      <c r="C10" s="11"/>
      <c r="D10" s="11"/>
      <c r="E10" s="27" t="s">
        <v>13</v>
      </c>
      <c r="F10" s="11"/>
      <c r="G10" s="12"/>
      <c r="BA10" s="28"/>
      <c r="BB10" s="28"/>
      <c r="BC10" s="28"/>
      <c r="BD10" s="28"/>
      <c r="BE10" s="28"/>
    </row>
    <row r="11" spans="1:57">
      <c r="A11" s="26"/>
      <c r="B11" s="11"/>
      <c r="C11" s="11"/>
      <c r="D11" s="11"/>
      <c r="E11" s="223"/>
      <c r="F11" s="224"/>
      <c r="G11" s="225"/>
    </row>
    <row r="12" spans="1:57" ht="28.5" customHeight="1" thickBot="1">
      <c r="A12" s="29" t="s">
        <v>14</v>
      </c>
      <c r="B12" s="30"/>
      <c r="C12" s="30"/>
      <c r="D12" s="30"/>
      <c r="E12" s="31"/>
      <c r="F12" s="31"/>
      <c r="G12" s="32"/>
    </row>
    <row r="13" spans="1:57" ht="17.25" customHeight="1" thickBot="1">
      <c r="A13" s="33" t="s">
        <v>15</v>
      </c>
      <c r="B13" s="34"/>
      <c r="C13" s="35"/>
      <c r="D13" s="36" t="s">
        <v>16</v>
      </c>
      <c r="E13" s="37"/>
      <c r="F13" s="37"/>
      <c r="G13" s="35"/>
    </row>
    <row r="14" spans="1:57" ht="16" customHeight="1">
      <c r="A14" s="38"/>
      <c r="B14" s="39" t="s">
        <v>17</v>
      </c>
      <c r="C14" s="40"/>
      <c r="D14" s="41"/>
      <c r="E14" s="42"/>
      <c r="F14" s="43"/>
      <c r="G14" s="40"/>
    </row>
    <row r="15" spans="1:57" ht="16" customHeight="1">
      <c r="A15" s="38" t="s">
        <v>18</v>
      </c>
      <c r="B15" s="39" t="s">
        <v>19</v>
      </c>
      <c r="C15" s="40"/>
      <c r="D15" s="22"/>
      <c r="E15" s="44"/>
      <c r="F15" s="45"/>
      <c r="G15" s="40"/>
    </row>
    <row r="16" spans="1:57" ht="16" customHeight="1">
      <c r="A16" s="38" t="s">
        <v>20</v>
      </c>
      <c r="B16" s="39" t="s">
        <v>21</v>
      </c>
      <c r="C16" s="40">
        <f>HSV</f>
        <v>0</v>
      </c>
      <c r="D16" s="22"/>
      <c r="E16" s="44"/>
      <c r="F16" s="45"/>
      <c r="G16" s="40"/>
    </row>
    <row r="17" spans="1:7" ht="16" customHeight="1">
      <c r="A17" s="46" t="s">
        <v>22</v>
      </c>
      <c r="B17" s="39" t="s">
        <v>23</v>
      </c>
      <c r="C17" s="40"/>
      <c r="D17" s="22"/>
      <c r="E17" s="44"/>
      <c r="F17" s="45"/>
      <c r="G17" s="40"/>
    </row>
    <row r="18" spans="1:7" ht="16" customHeight="1">
      <c r="A18" s="47" t="s">
        <v>24</v>
      </c>
      <c r="B18" s="39"/>
      <c r="C18" s="40">
        <f>SUM(C14:C17)</f>
        <v>0</v>
      </c>
      <c r="D18" s="48"/>
      <c r="E18" s="44"/>
      <c r="F18" s="45"/>
      <c r="G18" s="40"/>
    </row>
    <row r="19" spans="1:7" ht="16" customHeight="1">
      <c r="A19" s="47"/>
      <c r="B19" s="39"/>
      <c r="C19" s="40"/>
      <c r="D19" s="22"/>
      <c r="E19" s="44"/>
      <c r="F19" s="45"/>
      <c r="G19" s="40"/>
    </row>
    <row r="20" spans="1:7" ht="16" customHeight="1">
      <c r="A20" s="47" t="s">
        <v>25</v>
      </c>
      <c r="B20" s="39"/>
      <c r="C20" s="40"/>
      <c r="D20" s="22"/>
      <c r="E20" s="44"/>
      <c r="F20" s="45"/>
      <c r="G20" s="40"/>
    </row>
    <row r="21" spans="1:7" ht="16" customHeight="1">
      <c r="A21" s="26" t="s">
        <v>26</v>
      </c>
      <c r="B21" s="11"/>
      <c r="C21" s="40">
        <f>C18+C20</f>
        <v>0</v>
      </c>
      <c r="D21" s="22" t="s">
        <v>27</v>
      </c>
      <c r="E21" s="44"/>
      <c r="F21" s="45"/>
      <c r="G21" s="40"/>
    </row>
    <row r="22" spans="1:7" ht="16" customHeight="1" thickBot="1">
      <c r="A22" s="22" t="s">
        <v>28</v>
      </c>
      <c r="B22" s="23"/>
      <c r="C22" s="49">
        <f>C21</f>
        <v>0</v>
      </c>
      <c r="D22" s="50" t="s">
        <v>29</v>
      </c>
      <c r="E22" s="51"/>
      <c r="F22" s="52"/>
      <c r="G22" s="40"/>
    </row>
    <row r="23" spans="1:7">
      <c r="A23" s="3" t="s">
        <v>30</v>
      </c>
      <c r="B23" s="5"/>
      <c r="C23" s="53" t="s">
        <v>31</v>
      </c>
      <c r="D23" s="5"/>
      <c r="E23" s="53" t="s">
        <v>32</v>
      </c>
      <c r="F23" s="5"/>
      <c r="G23" s="6"/>
    </row>
    <row r="24" spans="1:7">
      <c r="A24" s="13"/>
      <c r="B24" s="15"/>
      <c r="C24" s="16" t="s">
        <v>33</v>
      </c>
      <c r="D24" s="15"/>
      <c r="E24" s="16" t="s">
        <v>33</v>
      </c>
      <c r="F24" s="15"/>
      <c r="G24" s="17"/>
    </row>
    <row r="25" spans="1:7">
      <c r="A25" s="26" t="s">
        <v>34</v>
      </c>
      <c r="B25" s="54"/>
      <c r="C25" s="27" t="s">
        <v>34</v>
      </c>
      <c r="D25" s="11"/>
      <c r="E25" s="27" t="s">
        <v>34</v>
      </c>
      <c r="F25" s="11"/>
      <c r="G25" s="12"/>
    </row>
    <row r="26" spans="1:7">
      <c r="A26" s="26"/>
      <c r="B26" s="55"/>
      <c r="C26" s="27" t="s">
        <v>35</v>
      </c>
      <c r="D26" s="11"/>
      <c r="E26" s="27" t="s">
        <v>36</v>
      </c>
      <c r="F26" s="11"/>
      <c r="G26" s="12"/>
    </row>
    <row r="27" spans="1:7">
      <c r="A27" s="26"/>
      <c r="B27" s="11"/>
      <c r="C27" s="27"/>
      <c r="D27" s="11"/>
      <c r="E27" s="27"/>
      <c r="F27" s="11"/>
      <c r="G27" s="12"/>
    </row>
    <row r="28" spans="1:7" ht="97.5" customHeight="1">
      <c r="A28" s="26"/>
      <c r="B28" s="11"/>
      <c r="C28" s="27"/>
      <c r="D28" s="11"/>
      <c r="E28" s="27"/>
      <c r="F28" s="11"/>
      <c r="G28" s="12"/>
    </row>
    <row r="29" spans="1:7">
      <c r="A29" s="13" t="s">
        <v>37</v>
      </c>
      <c r="B29" s="15"/>
      <c r="C29" s="56">
        <v>0</v>
      </c>
      <c r="D29" s="15" t="s">
        <v>38</v>
      </c>
      <c r="E29" s="16"/>
      <c r="F29" s="57">
        <v>0</v>
      </c>
      <c r="G29" s="17"/>
    </row>
    <row r="30" spans="1:7">
      <c r="A30" s="13" t="s">
        <v>37</v>
      </c>
      <c r="B30" s="15"/>
      <c r="C30" s="56">
        <v>15</v>
      </c>
      <c r="D30" s="15" t="s">
        <v>38</v>
      </c>
      <c r="E30" s="16"/>
      <c r="F30" s="57">
        <v>0</v>
      </c>
      <c r="G30" s="17"/>
    </row>
    <row r="31" spans="1:7">
      <c r="A31" s="13" t="s">
        <v>39</v>
      </c>
      <c r="B31" s="15"/>
      <c r="C31" s="56">
        <v>15</v>
      </c>
      <c r="D31" s="15" t="s">
        <v>38</v>
      </c>
      <c r="E31" s="16"/>
      <c r="F31" s="58">
        <f>ROUND(PRODUCT(F30,C31/100),1)</f>
        <v>0</v>
      </c>
      <c r="G31" s="25"/>
    </row>
    <row r="32" spans="1:7">
      <c r="A32" s="13" t="s">
        <v>37</v>
      </c>
      <c r="B32" s="15"/>
      <c r="C32" s="56">
        <v>21</v>
      </c>
      <c r="D32" s="15" t="s">
        <v>38</v>
      </c>
      <c r="E32" s="16"/>
      <c r="F32" s="57">
        <f>C22</f>
        <v>0</v>
      </c>
      <c r="G32" s="17"/>
    </row>
    <row r="33" spans="1:8">
      <c r="A33" s="13" t="s">
        <v>39</v>
      </c>
      <c r="B33" s="15"/>
      <c r="C33" s="56">
        <v>21</v>
      </c>
      <c r="D33" s="15" t="s">
        <v>38</v>
      </c>
      <c r="E33" s="16"/>
      <c r="F33" s="58">
        <f>ROUND(PRODUCT(F32,C33/100),1)</f>
        <v>0</v>
      </c>
      <c r="G33" s="25"/>
    </row>
    <row r="34" spans="1:8" s="64" customFormat="1" ht="19.5" customHeight="1" thickBot="1">
      <c r="A34" s="59" t="s">
        <v>40</v>
      </c>
      <c r="B34" s="60"/>
      <c r="C34" s="60"/>
      <c r="D34" s="60"/>
      <c r="E34" s="61"/>
      <c r="F34" s="62">
        <f>CEILING(SUM(F29:F33),IF(SUM(F29:F33)&gt;=0,1,-1))</f>
        <v>0</v>
      </c>
      <c r="G34" s="63"/>
    </row>
    <row r="36" spans="1:8">
      <c r="A36" s="65" t="s">
        <v>41</v>
      </c>
      <c r="B36" s="65"/>
      <c r="C36" s="65"/>
      <c r="D36" s="65"/>
      <c r="E36" s="65"/>
      <c r="F36" s="65"/>
      <c r="G36" s="65"/>
      <c r="H36" t="s">
        <v>3</v>
      </c>
    </row>
    <row r="37" spans="1:8" ht="14.25" customHeight="1">
      <c r="A37" s="65"/>
      <c r="B37" s="226"/>
      <c r="C37" s="226"/>
      <c r="D37" s="226"/>
      <c r="E37" s="226"/>
      <c r="F37" s="226"/>
      <c r="G37" s="226"/>
      <c r="H37" t="s">
        <v>3</v>
      </c>
    </row>
    <row r="38" spans="1:8" ht="12.75" customHeight="1">
      <c r="A38" s="66"/>
      <c r="B38" s="226"/>
      <c r="C38" s="226"/>
      <c r="D38" s="226"/>
      <c r="E38" s="226"/>
      <c r="F38" s="226"/>
      <c r="G38" s="226"/>
      <c r="H38" t="s">
        <v>3</v>
      </c>
    </row>
    <row r="39" spans="1:8">
      <c r="A39" s="66"/>
      <c r="B39" s="226"/>
      <c r="C39" s="226"/>
      <c r="D39" s="226"/>
      <c r="E39" s="226"/>
      <c r="F39" s="226"/>
      <c r="G39" s="226"/>
      <c r="H39" t="s">
        <v>3</v>
      </c>
    </row>
    <row r="40" spans="1:8">
      <c r="A40" s="66"/>
      <c r="B40" s="226"/>
      <c r="C40" s="226"/>
      <c r="D40" s="226"/>
      <c r="E40" s="226"/>
      <c r="F40" s="226"/>
      <c r="G40" s="226"/>
      <c r="H40" t="s">
        <v>3</v>
      </c>
    </row>
    <row r="41" spans="1:8">
      <c r="A41" s="66"/>
      <c r="B41" s="226"/>
      <c r="C41" s="226"/>
      <c r="D41" s="226"/>
      <c r="E41" s="226"/>
      <c r="F41" s="226"/>
      <c r="G41" s="226"/>
      <c r="H41" t="s">
        <v>3</v>
      </c>
    </row>
    <row r="42" spans="1:8">
      <c r="A42" s="66"/>
      <c r="B42" s="226"/>
      <c r="C42" s="226"/>
      <c r="D42" s="226"/>
      <c r="E42" s="226"/>
      <c r="F42" s="226"/>
      <c r="G42" s="226"/>
      <c r="H42" t="s">
        <v>3</v>
      </c>
    </row>
    <row r="43" spans="1:8">
      <c r="A43" s="66"/>
      <c r="B43" s="226"/>
      <c r="C43" s="226"/>
      <c r="D43" s="226"/>
      <c r="E43" s="226"/>
      <c r="F43" s="226"/>
      <c r="G43" s="226"/>
      <c r="H43" t="s">
        <v>3</v>
      </c>
    </row>
    <row r="44" spans="1:8">
      <c r="A44" s="66"/>
      <c r="B44" s="226"/>
      <c r="C44" s="226"/>
      <c r="D44" s="226"/>
      <c r="E44" s="226"/>
      <c r="F44" s="226"/>
      <c r="G44" s="226"/>
      <c r="H44" t="s">
        <v>3</v>
      </c>
    </row>
    <row r="45" spans="1:8" ht="3" customHeight="1">
      <c r="A45" s="66"/>
      <c r="B45" s="226"/>
      <c r="C45" s="226"/>
      <c r="D45" s="226"/>
      <c r="E45" s="226"/>
      <c r="F45" s="226"/>
      <c r="G45" s="226"/>
      <c r="H45" t="s">
        <v>3</v>
      </c>
    </row>
    <row r="46" spans="1:8">
      <c r="B46" s="220"/>
      <c r="C46" s="220"/>
      <c r="D46" s="220"/>
      <c r="E46" s="220"/>
      <c r="F46" s="220"/>
      <c r="G46" s="220"/>
    </row>
    <row r="47" spans="1:8">
      <c r="B47" s="220"/>
      <c r="C47" s="220"/>
      <c r="D47" s="220"/>
      <c r="E47" s="220"/>
      <c r="F47" s="220"/>
      <c r="G47" s="220"/>
    </row>
    <row r="48" spans="1:8">
      <c r="B48" s="220"/>
      <c r="C48" s="220"/>
      <c r="D48" s="220"/>
      <c r="E48" s="220"/>
      <c r="F48" s="220"/>
      <c r="G48" s="220"/>
    </row>
    <row r="49" spans="2:7">
      <c r="B49" s="220"/>
      <c r="C49" s="220"/>
      <c r="D49" s="220"/>
      <c r="E49" s="220"/>
      <c r="F49" s="220"/>
      <c r="G49" s="220"/>
    </row>
    <row r="50" spans="2:7">
      <c r="B50" s="220"/>
      <c r="C50" s="220"/>
      <c r="D50" s="220"/>
      <c r="E50" s="220"/>
      <c r="F50" s="220"/>
      <c r="G50" s="220"/>
    </row>
    <row r="51" spans="2:7">
      <c r="B51" s="220"/>
      <c r="C51" s="220"/>
      <c r="D51" s="220"/>
      <c r="E51" s="220"/>
      <c r="F51" s="220"/>
      <c r="G51" s="220"/>
    </row>
    <row r="52" spans="2:7">
      <c r="B52" s="220"/>
      <c r="C52" s="220"/>
      <c r="D52" s="220"/>
      <c r="E52" s="220"/>
      <c r="F52" s="220"/>
      <c r="G52" s="220"/>
    </row>
    <row r="53" spans="2:7">
      <c r="B53" s="220"/>
      <c r="C53" s="220"/>
      <c r="D53" s="220"/>
      <c r="E53" s="220"/>
      <c r="F53" s="220"/>
      <c r="G53" s="220"/>
    </row>
    <row r="54" spans="2:7">
      <c r="B54" s="220"/>
      <c r="C54" s="220"/>
      <c r="D54" s="220"/>
      <c r="E54" s="220"/>
      <c r="F54" s="220"/>
      <c r="G54" s="220"/>
    </row>
    <row r="55" spans="2:7">
      <c r="B55" s="220"/>
      <c r="C55" s="220"/>
      <c r="D55" s="220"/>
      <c r="E55" s="220"/>
      <c r="F55" s="220"/>
      <c r="G55" s="220"/>
    </row>
  </sheetData>
  <mergeCells count="14">
    <mergeCell ref="B47:G47"/>
    <mergeCell ref="C7:D7"/>
    <mergeCell ref="C8:D8"/>
    <mergeCell ref="E11:G11"/>
    <mergeCell ref="B37:G45"/>
    <mergeCell ref="B46:G46"/>
    <mergeCell ref="B54:G54"/>
    <mergeCell ref="B55:G55"/>
    <mergeCell ref="B48:G48"/>
    <mergeCell ref="B49:G49"/>
    <mergeCell ref="B50:G50"/>
    <mergeCell ref="B51:G51"/>
    <mergeCell ref="B52:G52"/>
    <mergeCell ref="B53:G53"/>
  </mergeCells>
  <pageMargins left="0.59055118110236227" right="0.39370078740157483" top="0.98425196850393704" bottom="0.98425196850393704" header="0.51181102362204722" footer="0.51181102362204722"/>
  <pageSetup paperSize="9" scale="99" orientation="portrait" horizontalDpi="300" verticalDpi="300"/>
  <headerFooter alignWithMargins="0">
    <oddFooter>Strana &amp;P</oddFooter>
  </headerFooter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1" enableFormatConditionsCalculation="0"/>
  <dimension ref="A1:F14"/>
  <sheetViews>
    <sheetView workbookViewId="0">
      <selection activeCell="E22" sqref="E22"/>
    </sheetView>
  </sheetViews>
  <sheetFormatPr baseColWidth="10" defaultColWidth="8.7109375" defaultRowHeight="13" x14ac:dyDescent="0"/>
  <cols>
    <col min="1" max="1" width="6.42578125" customWidth="1"/>
    <col min="2" max="2" width="6.140625" customWidth="1"/>
    <col min="3" max="3" width="11.42578125" customWidth="1"/>
    <col min="4" max="4" width="26" customWidth="1"/>
    <col min="5" max="6" width="20.5703125" customWidth="1"/>
  </cols>
  <sheetData>
    <row r="1" spans="1:6">
      <c r="A1" s="227" t="s">
        <v>4</v>
      </c>
      <c r="B1" s="228"/>
      <c r="C1" s="209" t="str">
        <f>CONCATENATE(cislostavby," ",nazevstavby)</f>
        <v xml:space="preserve"> Vybudování odborných terapeutických učeben v ZŠ Příbram</v>
      </c>
      <c r="D1" s="201"/>
      <c r="E1" s="207"/>
      <c r="F1" s="14"/>
    </row>
    <row r="2" spans="1:6">
      <c r="A2" s="229" t="s">
        <v>1</v>
      </c>
      <c r="B2" s="230"/>
      <c r="C2" s="210" t="str">
        <f>CONCATENATE(cisloobjektu," ",nazevobjektu)</f>
        <v xml:space="preserve"> Vybudování odborných terapeutických učeben v ZŠ Příbram</v>
      </c>
      <c r="D2" s="202"/>
      <c r="E2" s="208"/>
      <c r="F2" s="211"/>
    </row>
    <row r="4" spans="1:6" ht="19.5" customHeight="1">
      <c r="A4" s="67" t="s">
        <v>42</v>
      </c>
      <c r="B4" s="1"/>
      <c r="C4" s="1"/>
      <c r="D4" s="1"/>
      <c r="E4" s="68"/>
    </row>
    <row r="5" spans="1:6" ht="14" thickBot="1"/>
    <row r="6" spans="1:6" s="11" customFormat="1" ht="30" customHeight="1" thickBot="1">
      <c r="A6" s="69"/>
      <c r="B6" s="205" t="s">
        <v>43</v>
      </c>
      <c r="C6" s="70"/>
      <c r="D6" s="71"/>
      <c r="E6" s="206" t="s">
        <v>327</v>
      </c>
      <c r="F6" s="212" t="s">
        <v>328</v>
      </c>
    </row>
    <row r="7" spans="1:6" s="11" customFormat="1" ht="20" customHeight="1">
      <c r="A7" s="97" t="s">
        <v>319</v>
      </c>
      <c r="B7" s="72" t="s">
        <v>320</v>
      </c>
      <c r="C7" s="73"/>
      <c r="D7" s="74"/>
      <c r="E7" s="203">
        <f>'SO 01 - Stavební práce'!G113</f>
        <v>0</v>
      </c>
      <c r="F7" s="213">
        <f>E7*1.21</f>
        <v>0</v>
      </c>
    </row>
    <row r="8" spans="1:6" s="11" customFormat="1" ht="20" customHeight="1">
      <c r="A8" s="239" t="s">
        <v>321</v>
      </c>
      <c r="B8" s="240" t="s">
        <v>322</v>
      </c>
      <c r="C8" s="241"/>
      <c r="D8" s="242"/>
      <c r="E8" s="243">
        <f>'SO 02 - Stavební práce '!G81</f>
        <v>0</v>
      </c>
      <c r="F8" s="244">
        <f t="shared" ref="F8:F10" si="0">E8*1.21</f>
        <v>0</v>
      </c>
    </row>
    <row r="9" spans="1:6" s="11" customFormat="1" ht="20" customHeight="1">
      <c r="A9" s="97" t="s">
        <v>323</v>
      </c>
      <c r="B9" s="72" t="s">
        <v>324</v>
      </c>
      <c r="C9" s="73"/>
      <c r="D9" s="74"/>
      <c r="E9" s="203">
        <f>'SO 03 - Vybavení'!G8</f>
        <v>0</v>
      </c>
      <c r="F9" s="213">
        <f t="shared" si="0"/>
        <v>0</v>
      </c>
    </row>
    <row r="10" spans="1:6" s="11" customFormat="1" ht="20" customHeight="1" thickBot="1">
      <c r="A10" s="239" t="s">
        <v>325</v>
      </c>
      <c r="B10" s="240" t="s">
        <v>326</v>
      </c>
      <c r="C10" s="241"/>
      <c r="D10" s="242"/>
      <c r="E10" s="243">
        <f>'SO 04 - Vybavení'!G10</f>
        <v>0</v>
      </c>
      <c r="F10" s="244">
        <f t="shared" si="0"/>
        <v>0</v>
      </c>
    </row>
    <row r="11" spans="1:6" s="77" customFormat="1" ht="20" customHeight="1" thickBot="1">
      <c r="A11" s="75"/>
      <c r="B11" s="70" t="s">
        <v>44</v>
      </c>
      <c r="C11" s="70"/>
      <c r="D11" s="76"/>
      <c r="E11" s="204">
        <f>SUM(E7:E10)</f>
        <v>0</v>
      </c>
      <c r="F11" s="214">
        <f>SUM(F7:F10)</f>
        <v>0</v>
      </c>
    </row>
    <row r="12" spans="1:6">
      <c r="A12" s="73"/>
      <c r="B12" s="73"/>
      <c r="C12" s="73"/>
      <c r="D12" s="73"/>
      <c r="E12" s="73"/>
    </row>
    <row r="13" spans="1:6">
      <c r="A13" s="78"/>
      <c r="B13" s="78"/>
      <c r="C13" s="78"/>
      <c r="D13" s="78"/>
      <c r="E13" s="78"/>
    </row>
    <row r="14" spans="1:6">
      <c r="B14" s="77"/>
    </row>
  </sheetData>
  <mergeCells count="2">
    <mergeCell ref="A1:B1"/>
    <mergeCell ref="A2:B2"/>
  </mergeCells>
  <printOptions horizontalCentered="1"/>
  <pageMargins left="0" right="0" top="0.98425196850393704" bottom="0.98425196850393704" header="0.51181102362204722" footer="0.51181102362204722"/>
  <pageSetup paperSize="9" orientation="portrait" horizontalDpi="300" verticalDpi="300"/>
  <headerFooter alignWithMargins="0">
    <oddFooter>Strana &amp;P</oddFooter>
  </headerFooter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 enableFormatConditionsCalculation="0"/>
  <dimension ref="A1:CZ186"/>
  <sheetViews>
    <sheetView showGridLines="0" showZeros="0" topLeftCell="B45" workbookViewId="0">
      <selection activeCell="F112" sqref="F112"/>
    </sheetView>
  </sheetViews>
  <sheetFormatPr baseColWidth="10" defaultColWidth="9.140625" defaultRowHeight="13" x14ac:dyDescent="0"/>
  <cols>
    <col min="1" max="1" width="3.85546875" style="79" customWidth="1"/>
    <col min="2" max="2" width="12" style="79" customWidth="1"/>
    <col min="3" max="3" width="40.42578125" style="79" customWidth="1"/>
    <col min="4" max="4" width="5.5703125" style="79" customWidth="1"/>
    <col min="5" max="5" width="8.5703125" style="91" customWidth="1"/>
    <col min="6" max="6" width="9.85546875" style="79" customWidth="1"/>
    <col min="7" max="7" width="13.85546875" style="79" customWidth="1"/>
    <col min="8" max="16384" width="9.140625" style="79"/>
  </cols>
  <sheetData>
    <row r="1" spans="1:104" ht="16">
      <c r="A1" s="231" t="s">
        <v>45</v>
      </c>
      <c r="B1" s="231"/>
      <c r="C1" s="231"/>
      <c r="D1" s="231"/>
      <c r="E1" s="231"/>
      <c r="F1" s="231"/>
      <c r="G1" s="231"/>
    </row>
    <row r="2" spans="1:104" ht="14" thickBot="1">
      <c r="A2" s="80"/>
      <c r="B2" s="81"/>
      <c r="C2" s="82"/>
      <c r="D2" s="82"/>
      <c r="E2" s="83"/>
      <c r="F2" s="82"/>
      <c r="G2" s="82"/>
    </row>
    <row r="3" spans="1:104" s="109" customFormat="1" ht="19" customHeight="1" thickTop="1">
      <c r="A3" s="232" t="s">
        <v>4</v>
      </c>
      <c r="B3" s="233"/>
      <c r="C3" s="104" t="s">
        <v>188</v>
      </c>
      <c r="D3" s="105"/>
      <c r="E3" s="106"/>
      <c r="F3" s="107"/>
      <c r="G3" s="108"/>
    </row>
    <row r="4" spans="1:104" s="109" customFormat="1" ht="19" customHeight="1" thickBot="1">
      <c r="A4" s="234" t="s">
        <v>1</v>
      </c>
      <c r="B4" s="235"/>
      <c r="C4" s="110" t="s">
        <v>189</v>
      </c>
      <c r="D4" s="111"/>
      <c r="E4" s="236"/>
      <c r="F4" s="236"/>
      <c r="G4" s="237"/>
    </row>
    <row r="5" spans="1:104" ht="14" thickTop="1">
      <c r="A5" s="84"/>
      <c r="B5" s="85"/>
      <c r="C5" s="85"/>
      <c r="D5" s="80"/>
      <c r="E5" s="86"/>
      <c r="F5" s="80"/>
      <c r="G5" s="87"/>
    </row>
    <row r="6" spans="1:104" s="116" customFormat="1" ht="19" customHeight="1">
      <c r="A6" s="162" t="s">
        <v>46</v>
      </c>
      <c r="B6" s="163" t="s">
        <v>47</v>
      </c>
      <c r="C6" s="163" t="s">
        <v>48</v>
      </c>
      <c r="D6" s="163" t="s">
        <v>49</v>
      </c>
      <c r="E6" s="165" t="s">
        <v>50</v>
      </c>
      <c r="F6" s="163" t="s">
        <v>51</v>
      </c>
      <c r="G6" s="164" t="s">
        <v>52</v>
      </c>
    </row>
    <row r="7" spans="1:104" s="116" customFormat="1" ht="12.5" customHeight="1">
      <c r="A7" s="179" t="s">
        <v>278</v>
      </c>
      <c r="B7" s="178" t="s">
        <v>279</v>
      </c>
      <c r="C7" s="177" t="s">
        <v>280</v>
      </c>
      <c r="D7" s="164"/>
      <c r="E7" s="176"/>
      <c r="F7" s="166"/>
      <c r="G7" s="164"/>
    </row>
    <row r="8" spans="1:104" ht="20.5" customHeight="1">
      <c r="A8" s="98">
        <v>1</v>
      </c>
      <c r="B8" s="136" t="s">
        <v>53</v>
      </c>
      <c r="C8" s="99" t="s">
        <v>86</v>
      </c>
      <c r="D8" s="100" t="s">
        <v>54</v>
      </c>
      <c r="E8" s="133">
        <v>27.6</v>
      </c>
      <c r="F8" s="101">
        <v>0</v>
      </c>
      <c r="G8" s="102">
        <f t="shared" ref="G8:G13" si="0">E8*F8</f>
        <v>0</v>
      </c>
      <c r="O8" s="88">
        <v>2</v>
      </c>
      <c r="AZ8" s="79">
        <v>1</v>
      </c>
      <c r="BA8" s="79">
        <f t="shared" ref="BA8:BA62" si="1">IF(AZ8=1,G8,0)</f>
        <v>0</v>
      </c>
      <c r="BB8" s="79">
        <f t="shared" ref="BB8:BB62" si="2">IF(AZ8=2,G8,0)</f>
        <v>0</v>
      </c>
      <c r="BC8" s="79">
        <f t="shared" ref="BC8:BC62" si="3">IF(AZ8=3,G8,0)</f>
        <v>0</v>
      </c>
      <c r="BD8" s="79">
        <f t="shared" ref="BD8:BD62" si="4">IF(AZ8=4,G8,0)</f>
        <v>0</v>
      </c>
      <c r="BE8" s="79">
        <f t="shared" ref="BE8:BE62" si="5">IF(AZ8=5,G8,0)</f>
        <v>0</v>
      </c>
      <c r="CZ8" s="79">
        <v>0</v>
      </c>
    </row>
    <row r="9" spans="1:104">
      <c r="A9" s="98">
        <v>2</v>
      </c>
      <c r="B9" s="136" t="s">
        <v>55</v>
      </c>
      <c r="C9" s="99" t="s">
        <v>87</v>
      </c>
      <c r="D9" s="100" t="s">
        <v>54</v>
      </c>
      <c r="E9" s="133">
        <v>13.68</v>
      </c>
      <c r="F9" s="101">
        <v>0</v>
      </c>
      <c r="G9" s="102">
        <f t="shared" si="0"/>
        <v>0</v>
      </c>
      <c r="O9" s="88">
        <v>2</v>
      </c>
      <c r="AZ9" s="79">
        <v>1</v>
      </c>
      <c r="BA9" s="79">
        <f t="shared" si="1"/>
        <v>0</v>
      </c>
      <c r="BB9" s="79">
        <f t="shared" si="2"/>
        <v>0</v>
      </c>
      <c r="BC9" s="79">
        <f t="shared" si="3"/>
        <v>0</v>
      </c>
      <c r="BD9" s="79">
        <f t="shared" si="4"/>
        <v>0</v>
      </c>
      <c r="BE9" s="79">
        <f t="shared" si="5"/>
        <v>0</v>
      </c>
      <c r="CZ9" s="79">
        <v>0</v>
      </c>
    </row>
    <row r="10" spans="1:104" ht="12.5" customHeight="1">
      <c r="A10" s="98">
        <v>3</v>
      </c>
      <c r="B10" s="136" t="s">
        <v>60</v>
      </c>
      <c r="C10" s="99" t="s">
        <v>61</v>
      </c>
      <c r="D10" s="100" t="s">
        <v>59</v>
      </c>
      <c r="E10" s="133">
        <v>70</v>
      </c>
      <c r="F10" s="101">
        <v>0</v>
      </c>
      <c r="G10" s="102">
        <f>E10*F10</f>
        <v>0</v>
      </c>
      <c r="O10" s="88"/>
    </row>
    <row r="11" spans="1:104">
      <c r="A11" s="98">
        <v>4</v>
      </c>
      <c r="B11" s="136" t="s">
        <v>62</v>
      </c>
      <c r="C11" s="99" t="s">
        <v>63</v>
      </c>
      <c r="D11" s="100" t="s">
        <v>59</v>
      </c>
      <c r="E11" s="133">
        <v>70</v>
      </c>
      <c r="F11" s="101">
        <v>0</v>
      </c>
      <c r="G11" s="102">
        <f>E11*F11</f>
        <v>0</v>
      </c>
      <c r="O11" s="88"/>
    </row>
    <row r="12" spans="1:104">
      <c r="A12" s="98">
        <v>5</v>
      </c>
      <c r="B12" s="136" t="s">
        <v>57</v>
      </c>
      <c r="C12" s="99" t="s">
        <v>58</v>
      </c>
      <c r="D12" s="100" t="s">
        <v>54</v>
      </c>
      <c r="E12" s="133">
        <v>5</v>
      </c>
      <c r="F12" s="101">
        <v>0</v>
      </c>
      <c r="G12" s="102">
        <f>E12*F12</f>
        <v>0</v>
      </c>
      <c r="O12" s="88"/>
    </row>
    <row r="13" spans="1:104">
      <c r="A13" s="98">
        <v>6</v>
      </c>
      <c r="B13" s="136" t="s">
        <v>56</v>
      </c>
      <c r="C13" s="99" t="s">
        <v>88</v>
      </c>
      <c r="D13" s="100" t="s">
        <v>54</v>
      </c>
      <c r="E13" s="133">
        <v>8.68</v>
      </c>
      <c r="F13" s="101">
        <v>0</v>
      </c>
      <c r="G13" s="102">
        <f t="shared" si="0"/>
        <v>0</v>
      </c>
      <c r="I13" s="103"/>
      <c r="O13" s="88">
        <v>2</v>
      </c>
      <c r="AZ13" s="79">
        <v>1</v>
      </c>
      <c r="BA13" s="79">
        <f t="shared" si="1"/>
        <v>0</v>
      </c>
      <c r="BB13" s="79">
        <f t="shared" si="2"/>
        <v>0</v>
      </c>
      <c r="BC13" s="79">
        <f t="shared" si="3"/>
        <v>0</v>
      </c>
      <c r="BD13" s="79">
        <f t="shared" si="4"/>
        <v>0</v>
      </c>
      <c r="BE13" s="79">
        <f t="shared" si="5"/>
        <v>0</v>
      </c>
      <c r="CZ13" s="79">
        <v>0</v>
      </c>
    </row>
    <row r="14" spans="1:104">
      <c r="A14" s="98">
        <v>7</v>
      </c>
      <c r="B14" s="136" t="s">
        <v>90</v>
      </c>
      <c r="C14" s="99" t="s">
        <v>89</v>
      </c>
      <c r="D14" s="100" t="s">
        <v>54</v>
      </c>
      <c r="E14" s="133">
        <v>8.68</v>
      </c>
      <c r="F14" s="101">
        <v>0</v>
      </c>
      <c r="G14" s="102">
        <f t="shared" ref="G14:G72" si="6">E14*F14</f>
        <v>0</v>
      </c>
      <c r="O14" s="88">
        <v>2</v>
      </c>
      <c r="AZ14" s="79">
        <v>1</v>
      </c>
      <c r="BA14" s="79">
        <f>IF(AZ14=1,G12,0)</f>
        <v>0</v>
      </c>
      <c r="BB14" s="79">
        <f>IF(AZ14=2,G12,0)</f>
        <v>0</v>
      </c>
      <c r="BC14" s="79">
        <f>IF(AZ14=3,G12,0)</f>
        <v>0</v>
      </c>
      <c r="BD14" s="79">
        <f>IF(AZ14=4,G12,0)</f>
        <v>0</v>
      </c>
      <c r="BE14" s="79">
        <f>IF(AZ14=5,G12,0)</f>
        <v>0</v>
      </c>
      <c r="CZ14" s="79">
        <v>0</v>
      </c>
    </row>
    <row r="15" spans="1:104">
      <c r="A15" s="98">
        <v>8</v>
      </c>
      <c r="B15" s="136" t="s">
        <v>91</v>
      </c>
      <c r="C15" s="99" t="s">
        <v>92</v>
      </c>
      <c r="D15" s="100" t="s">
        <v>54</v>
      </c>
      <c r="E15" s="133">
        <v>8.68</v>
      </c>
      <c r="F15" s="101">
        <v>0</v>
      </c>
      <c r="G15" s="102">
        <f t="shared" si="6"/>
        <v>0</v>
      </c>
      <c r="O15" s="88"/>
    </row>
    <row r="16" spans="1:104">
      <c r="A16" s="98">
        <v>9</v>
      </c>
      <c r="B16" s="136" t="s">
        <v>84</v>
      </c>
      <c r="C16" s="99" t="s">
        <v>132</v>
      </c>
      <c r="D16" s="100" t="s">
        <v>75</v>
      </c>
      <c r="E16" s="133">
        <v>15.62</v>
      </c>
      <c r="F16" s="101">
        <v>0</v>
      </c>
      <c r="G16" s="102">
        <f t="shared" si="6"/>
        <v>0</v>
      </c>
      <c r="O16" s="88"/>
    </row>
    <row r="17" spans="1:15">
      <c r="A17" s="98"/>
      <c r="B17" s="167" t="s">
        <v>281</v>
      </c>
      <c r="C17" s="168" t="str">
        <f>C7</f>
        <v>Zemní práce</v>
      </c>
      <c r="D17" s="169"/>
      <c r="E17" s="170"/>
      <c r="F17" s="170"/>
      <c r="G17" s="171">
        <f>SUM(G7:G16)</f>
        <v>0</v>
      </c>
      <c r="O17" s="88"/>
    </row>
    <row r="18" spans="1:15">
      <c r="A18" s="179" t="s">
        <v>278</v>
      </c>
      <c r="B18" s="178" t="s">
        <v>282</v>
      </c>
      <c r="C18" s="177" t="s">
        <v>283</v>
      </c>
      <c r="D18" s="172"/>
      <c r="E18" s="173"/>
      <c r="F18" s="174"/>
      <c r="G18" s="175"/>
      <c r="O18" s="88"/>
    </row>
    <row r="19" spans="1:15">
      <c r="A19" s="98">
        <v>10</v>
      </c>
      <c r="B19" s="136" t="s">
        <v>64</v>
      </c>
      <c r="C19" s="99" t="s">
        <v>93</v>
      </c>
      <c r="D19" s="100" t="s">
        <v>54</v>
      </c>
      <c r="E19" s="133">
        <v>13.68</v>
      </c>
      <c r="F19" s="101">
        <v>0</v>
      </c>
      <c r="G19" s="102">
        <f t="shared" si="6"/>
        <v>0</v>
      </c>
      <c r="O19" s="88"/>
    </row>
    <row r="20" spans="1:15">
      <c r="A20" s="98">
        <v>11</v>
      </c>
      <c r="B20" s="136" t="s">
        <v>69</v>
      </c>
      <c r="C20" s="99" t="s">
        <v>94</v>
      </c>
      <c r="D20" s="100" t="s">
        <v>59</v>
      </c>
      <c r="E20" s="133">
        <v>70</v>
      </c>
      <c r="F20" s="101">
        <v>0</v>
      </c>
      <c r="G20" s="102">
        <f t="shared" si="6"/>
        <v>0</v>
      </c>
      <c r="O20" s="88"/>
    </row>
    <row r="21" spans="1:15">
      <c r="A21" s="98"/>
      <c r="B21" s="167" t="s">
        <v>281</v>
      </c>
      <c r="C21" s="168" t="str">
        <f>C18</f>
        <v>Základy</v>
      </c>
      <c r="D21" s="169"/>
      <c r="E21" s="170"/>
      <c r="F21" s="170"/>
      <c r="G21" s="171">
        <f>SUM(G18:G20)</f>
        <v>0</v>
      </c>
      <c r="O21" s="88"/>
    </row>
    <row r="22" spans="1:15">
      <c r="A22" s="179" t="s">
        <v>278</v>
      </c>
      <c r="B22" s="178" t="s">
        <v>284</v>
      </c>
      <c r="C22" s="177" t="s">
        <v>285</v>
      </c>
      <c r="D22" s="172"/>
      <c r="E22" s="173"/>
      <c r="F22" s="174"/>
      <c r="G22" s="175"/>
      <c r="O22" s="88"/>
    </row>
    <row r="23" spans="1:15" ht="22">
      <c r="A23" s="98">
        <v>12</v>
      </c>
      <c r="B23" s="136" t="s">
        <v>76</v>
      </c>
      <c r="C23" s="99" t="s">
        <v>95</v>
      </c>
      <c r="D23" s="100" t="s">
        <v>59</v>
      </c>
      <c r="E23" s="133">
        <v>82</v>
      </c>
      <c r="F23" s="101">
        <v>0</v>
      </c>
      <c r="G23" s="102">
        <f t="shared" si="6"/>
        <v>0</v>
      </c>
      <c r="O23" s="88"/>
    </row>
    <row r="24" spans="1:15">
      <c r="A24" s="98"/>
      <c r="B24" s="167" t="s">
        <v>281</v>
      </c>
      <c r="C24" s="168" t="str">
        <f>C22</f>
        <v>Izolace proti vodě</v>
      </c>
      <c r="D24" s="169"/>
      <c r="E24" s="170"/>
      <c r="F24" s="170"/>
      <c r="G24" s="171">
        <f>SUM(G22:G23)</f>
        <v>0</v>
      </c>
      <c r="O24" s="88"/>
    </row>
    <row r="25" spans="1:15">
      <c r="A25" s="179" t="s">
        <v>278</v>
      </c>
      <c r="B25" s="178" t="s">
        <v>288</v>
      </c>
      <c r="C25" s="177" t="s">
        <v>289</v>
      </c>
      <c r="D25" s="172"/>
      <c r="E25" s="173"/>
      <c r="F25" s="174"/>
      <c r="G25" s="175"/>
      <c r="O25" s="88"/>
    </row>
    <row r="26" spans="1:15">
      <c r="A26" s="98">
        <v>13</v>
      </c>
      <c r="B26" s="136" t="s">
        <v>77</v>
      </c>
      <c r="C26" s="99" t="s">
        <v>96</v>
      </c>
      <c r="D26" s="100" t="s">
        <v>59</v>
      </c>
      <c r="E26" s="133">
        <v>45</v>
      </c>
      <c r="F26" s="101">
        <v>0</v>
      </c>
      <c r="G26" s="102">
        <f t="shared" si="6"/>
        <v>0</v>
      </c>
      <c r="O26" s="88"/>
    </row>
    <row r="27" spans="1:15">
      <c r="A27" s="98">
        <v>14</v>
      </c>
      <c r="B27" s="136" t="s">
        <v>97</v>
      </c>
      <c r="C27" s="99" t="s">
        <v>98</v>
      </c>
      <c r="D27" s="100" t="s">
        <v>59</v>
      </c>
      <c r="E27" s="133">
        <v>54</v>
      </c>
      <c r="F27" s="101">
        <v>0</v>
      </c>
      <c r="G27" s="102">
        <f t="shared" si="6"/>
        <v>0</v>
      </c>
      <c r="O27" s="88"/>
    </row>
    <row r="28" spans="1:15">
      <c r="A28" s="98"/>
      <c r="B28" s="167" t="s">
        <v>281</v>
      </c>
      <c r="C28" s="168" t="str">
        <f>C25</f>
        <v>Izolace tepelné</v>
      </c>
      <c r="D28" s="169"/>
      <c r="E28" s="170"/>
      <c r="F28" s="170"/>
      <c r="G28" s="171">
        <f>SUM(G25:G27)</f>
        <v>0</v>
      </c>
      <c r="O28" s="88"/>
    </row>
    <row r="29" spans="1:15">
      <c r="A29" s="179" t="s">
        <v>278</v>
      </c>
      <c r="B29" s="178" t="s">
        <v>286</v>
      </c>
      <c r="C29" s="177" t="s">
        <v>287</v>
      </c>
      <c r="D29" s="172"/>
      <c r="E29" s="173"/>
      <c r="F29" s="174"/>
      <c r="G29" s="175"/>
      <c r="O29" s="88"/>
    </row>
    <row r="30" spans="1:15" ht="22">
      <c r="A30" s="98">
        <v>15</v>
      </c>
      <c r="B30" s="136" t="s">
        <v>70</v>
      </c>
      <c r="C30" s="99" t="s">
        <v>99</v>
      </c>
      <c r="D30" s="100" t="s">
        <v>59</v>
      </c>
      <c r="E30" s="133">
        <v>52</v>
      </c>
      <c r="F30" s="101">
        <v>0</v>
      </c>
      <c r="G30" s="102">
        <f t="shared" si="6"/>
        <v>0</v>
      </c>
      <c r="O30" s="88"/>
    </row>
    <row r="31" spans="1:15">
      <c r="A31" s="98">
        <v>16</v>
      </c>
      <c r="B31" s="136" t="s">
        <v>100</v>
      </c>
      <c r="C31" s="99" t="s">
        <v>101</v>
      </c>
      <c r="D31" s="100" t="s">
        <v>59</v>
      </c>
      <c r="E31" s="133">
        <v>64.56</v>
      </c>
      <c r="F31" s="101">
        <v>0</v>
      </c>
      <c r="G31" s="102">
        <f t="shared" si="6"/>
        <v>0</v>
      </c>
      <c r="O31" s="88"/>
    </row>
    <row r="32" spans="1:15">
      <c r="A32" s="98"/>
      <c r="B32" s="180" t="s">
        <v>281</v>
      </c>
      <c r="C32" s="168" t="str">
        <f>C29</f>
        <v>Podlahy a podlahové konstrukce</v>
      </c>
      <c r="D32" s="169"/>
      <c r="E32" s="170"/>
      <c r="F32" s="170"/>
      <c r="G32" s="171">
        <f>SUM(G29:G31)</f>
        <v>0</v>
      </c>
      <c r="O32" s="88"/>
    </row>
    <row r="33" spans="1:15">
      <c r="A33" s="179" t="s">
        <v>278</v>
      </c>
      <c r="B33" s="181" t="s">
        <v>296</v>
      </c>
      <c r="C33" s="182" t="s">
        <v>297</v>
      </c>
      <c r="D33" s="172"/>
      <c r="E33" s="173"/>
      <c r="F33" s="174"/>
      <c r="G33" s="175"/>
      <c r="O33" s="88"/>
    </row>
    <row r="34" spans="1:15" ht="22">
      <c r="A34" s="98">
        <v>17</v>
      </c>
      <c r="B34" s="136" t="s">
        <v>81</v>
      </c>
      <c r="C34" s="99" t="s">
        <v>102</v>
      </c>
      <c r="D34" s="100" t="s">
        <v>65</v>
      </c>
      <c r="E34" s="133">
        <v>9</v>
      </c>
      <c r="F34" s="101">
        <v>0</v>
      </c>
      <c r="G34" s="102">
        <f t="shared" si="6"/>
        <v>0</v>
      </c>
      <c r="O34" s="88"/>
    </row>
    <row r="35" spans="1:15" ht="22">
      <c r="A35" s="98">
        <v>18</v>
      </c>
      <c r="B35" s="136" t="s">
        <v>82</v>
      </c>
      <c r="C35" s="99" t="s">
        <v>103</v>
      </c>
      <c r="D35" s="100" t="s">
        <v>65</v>
      </c>
      <c r="E35" s="133">
        <v>2</v>
      </c>
      <c r="F35" s="101">
        <v>0</v>
      </c>
      <c r="G35" s="102">
        <f t="shared" si="6"/>
        <v>0</v>
      </c>
      <c r="O35" s="88"/>
    </row>
    <row r="36" spans="1:15" ht="22">
      <c r="A36" s="98">
        <v>19</v>
      </c>
      <c r="B36" s="136" t="s">
        <v>133</v>
      </c>
      <c r="C36" s="99" t="s">
        <v>104</v>
      </c>
      <c r="D36" s="100" t="s">
        <v>65</v>
      </c>
      <c r="E36" s="133">
        <v>1</v>
      </c>
      <c r="F36" s="101">
        <v>0</v>
      </c>
      <c r="G36" s="102">
        <f t="shared" si="6"/>
        <v>0</v>
      </c>
      <c r="O36" s="88"/>
    </row>
    <row r="37" spans="1:15" ht="22">
      <c r="A37" s="98">
        <v>20</v>
      </c>
      <c r="B37" s="136" t="s">
        <v>134</v>
      </c>
      <c r="C37" s="99" t="s">
        <v>105</v>
      </c>
      <c r="D37" s="100" t="s">
        <v>65</v>
      </c>
      <c r="E37" s="133">
        <v>1</v>
      </c>
      <c r="F37" s="101">
        <v>0</v>
      </c>
      <c r="G37" s="102">
        <f t="shared" si="6"/>
        <v>0</v>
      </c>
      <c r="O37" s="88"/>
    </row>
    <row r="38" spans="1:15">
      <c r="A38" s="98"/>
      <c r="B38" s="180" t="s">
        <v>281</v>
      </c>
      <c r="C38" s="168" t="str">
        <f>C33</f>
        <v>Výplně otvorů</v>
      </c>
      <c r="D38" s="169"/>
      <c r="E38" s="170"/>
      <c r="F38" s="170"/>
      <c r="G38" s="171">
        <f>SUM(G33:G37)</f>
        <v>0</v>
      </c>
      <c r="O38" s="88"/>
    </row>
    <row r="39" spans="1:15">
      <c r="A39" s="179" t="s">
        <v>278</v>
      </c>
      <c r="B39" s="183" t="s">
        <v>292</v>
      </c>
      <c r="C39" s="182" t="s">
        <v>293</v>
      </c>
      <c r="D39" s="172"/>
      <c r="E39" s="173"/>
      <c r="F39" s="174"/>
      <c r="G39" s="175"/>
      <c r="O39" s="88"/>
    </row>
    <row r="40" spans="1:15" ht="22">
      <c r="A40" s="98">
        <v>21</v>
      </c>
      <c r="B40" s="136" t="s">
        <v>78</v>
      </c>
      <c r="C40" s="99" t="s">
        <v>106</v>
      </c>
      <c r="D40" s="100" t="s">
        <v>59</v>
      </c>
      <c r="E40" s="133">
        <v>105</v>
      </c>
      <c r="F40" s="101">
        <v>0</v>
      </c>
      <c r="G40" s="102">
        <f t="shared" si="6"/>
        <v>0</v>
      </c>
      <c r="O40" s="88"/>
    </row>
    <row r="41" spans="1:15">
      <c r="A41" s="98">
        <v>22</v>
      </c>
      <c r="B41" s="136" t="s">
        <v>107</v>
      </c>
      <c r="C41" s="99" t="s">
        <v>108</v>
      </c>
      <c r="D41" s="100" t="s">
        <v>59</v>
      </c>
      <c r="E41" s="133">
        <v>210</v>
      </c>
      <c r="F41" s="101">
        <v>0</v>
      </c>
      <c r="G41" s="102">
        <f t="shared" si="6"/>
        <v>0</v>
      </c>
      <c r="O41" s="88"/>
    </row>
    <row r="42" spans="1:15">
      <c r="A42" s="98">
        <v>23</v>
      </c>
      <c r="B42" s="136" t="s">
        <v>135</v>
      </c>
      <c r="C42" s="99" t="s">
        <v>138</v>
      </c>
      <c r="D42" s="100" t="s">
        <v>59</v>
      </c>
      <c r="E42" s="133">
        <v>126</v>
      </c>
      <c r="F42" s="101">
        <v>0</v>
      </c>
      <c r="G42" s="102">
        <f t="shared" si="6"/>
        <v>0</v>
      </c>
      <c r="O42" s="88"/>
    </row>
    <row r="43" spans="1:15" ht="22">
      <c r="A43" s="98">
        <v>24</v>
      </c>
      <c r="B43" s="136" t="s">
        <v>79</v>
      </c>
      <c r="C43" s="99" t="s">
        <v>110</v>
      </c>
      <c r="D43" s="100" t="s">
        <v>59</v>
      </c>
      <c r="E43" s="133">
        <v>110</v>
      </c>
      <c r="F43" s="101">
        <v>0</v>
      </c>
      <c r="G43" s="102">
        <f t="shared" si="6"/>
        <v>0</v>
      </c>
      <c r="O43" s="88"/>
    </row>
    <row r="44" spans="1:15">
      <c r="A44" s="98"/>
      <c r="B44" s="180" t="s">
        <v>281</v>
      </c>
      <c r="C44" s="168" t="str">
        <f>C39</f>
        <v>Konstrukce tesařské</v>
      </c>
      <c r="D44" s="169"/>
      <c r="E44" s="170"/>
      <c r="F44" s="170"/>
      <c r="G44" s="171">
        <f>SUM(G39:G43)</f>
        <v>0</v>
      </c>
      <c r="O44" s="88"/>
    </row>
    <row r="45" spans="1:15">
      <c r="A45" s="179" t="s">
        <v>278</v>
      </c>
      <c r="B45" s="183" t="s">
        <v>294</v>
      </c>
      <c r="C45" s="182" t="s">
        <v>295</v>
      </c>
      <c r="D45" s="100"/>
      <c r="E45" s="133"/>
      <c r="F45" s="101"/>
      <c r="G45" s="102"/>
      <c r="O45" s="88"/>
    </row>
    <row r="46" spans="1:15">
      <c r="A46" s="98">
        <v>25</v>
      </c>
      <c r="B46" s="136" t="s">
        <v>80</v>
      </c>
      <c r="C46" s="99" t="s">
        <v>109</v>
      </c>
      <c r="D46" s="100" t="s">
        <v>59</v>
      </c>
      <c r="E46" s="133">
        <v>140</v>
      </c>
      <c r="F46" s="101">
        <v>0</v>
      </c>
      <c r="G46" s="102">
        <f t="shared" si="6"/>
        <v>0</v>
      </c>
      <c r="O46" s="88"/>
    </row>
    <row r="47" spans="1:15">
      <c r="A47" s="98">
        <v>26</v>
      </c>
      <c r="B47" s="136" t="s">
        <v>111</v>
      </c>
      <c r="C47" s="99" t="s">
        <v>112</v>
      </c>
      <c r="D47" s="100" t="s">
        <v>65</v>
      </c>
      <c r="E47" s="133">
        <v>2</v>
      </c>
      <c r="F47" s="101">
        <v>0</v>
      </c>
      <c r="G47" s="102">
        <f t="shared" si="6"/>
        <v>0</v>
      </c>
      <c r="O47" s="88"/>
    </row>
    <row r="48" spans="1:15">
      <c r="A48" s="98">
        <v>27</v>
      </c>
      <c r="B48" s="136" t="s">
        <v>113</v>
      </c>
      <c r="C48" s="99" t="s">
        <v>115</v>
      </c>
      <c r="D48" s="100" t="s">
        <v>65</v>
      </c>
      <c r="E48" s="133">
        <v>4</v>
      </c>
      <c r="F48" s="101">
        <v>0</v>
      </c>
      <c r="G48" s="102">
        <f t="shared" si="6"/>
        <v>0</v>
      </c>
      <c r="O48" s="88"/>
    </row>
    <row r="49" spans="1:104">
      <c r="A49" s="98">
        <v>28</v>
      </c>
      <c r="B49" s="136" t="s">
        <v>114</v>
      </c>
      <c r="C49" s="99" t="s">
        <v>116</v>
      </c>
      <c r="D49" s="100" t="s">
        <v>65</v>
      </c>
      <c r="E49" s="133">
        <v>4</v>
      </c>
      <c r="F49" s="101">
        <v>0</v>
      </c>
      <c r="G49" s="102">
        <f t="shared" si="6"/>
        <v>0</v>
      </c>
      <c r="O49" s="88"/>
    </row>
    <row r="50" spans="1:104">
      <c r="A50" s="98">
        <v>29</v>
      </c>
      <c r="B50" s="136" t="s">
        <v>114</v>
      </c>
      <c r="C50" s="99" t="s">
        <v>117</v>
      </c>
      <c r="D50" s="100" t="s">
        <v>65</v>
      </c>
      <c r="E50" s="133">
        <v>2</v>
      </c>
      <c r="F50" s="101">
        <v>0</v>
      </c>
      <c r="G50" s="102">
        <f t="shared" si="6"/>
        <v>0</v>
      </c>
      <c r="O50" s="88"/>
    </row>
    <row r="51" spans="1:104">
      <c r="A51" s="98">
        <v>30</v>
      </c>
      <c r="B51" s="136" t="s">
        <v>118</v>
      </c>
      <c r="C51" s="99" t="s">
        <v>119</v>
      </c>
      <c r="D51" s="100" t="s">
        <v>65</v>
      </c>
      <c r="E51" s="133">
        <v>9</v>
      </c>
      <c r="F51" s="101">
        <v>0</v>
      </c>
      <c r="G51" s="102">
        <f t="shared" si="6"/>
        <v>0</v>
      </c>
      <c r="O51" s="88"/>
    </row>
    <row r="52" spans="1:104">
      <c r="A52" s="98">
        <v>31</v>
      </c>
      <c r="B52" s="136" t="s">
        <v>118</v>
      </c>
      <c r="C52" s="99" t="s">
        <v>120</v>
      </c>
      <c r="D52" s="100" t="s">
        <v>65</v>
      </c>
      <c r="E52" s="133">
        <v>2</v>
      </c>
      <c r="F52" s="101">
        <v>0</v>
      </c>
      <c r="G52" s="102">
        <f t="shared" si="6"/>
        <v>0</v>
      </c>
      <c r="O52" s="88"/>
    </row>
    <row r="53" spans="1:104">
      <c r="A53" s="98"/>
      <c r="B53" s="180" t="s">
        <v>281</v>
      </c>
      <c r="C53" s="168" t="str">
        <f>C45</f>
        <v>Konstrukce klempířské</v>
      </c>
      <c r="D53" s="169"/>
      <c r="E53" s="170"/>
      <c r="F53" s="170"/>
      <c r="G53" s="171">
        <f>SUM(G45:G52)</f>
        <v>0</v>
      </c>
      <c r="O53" s="88"/>
    </row>
    <row r="54" spans="1:104">
      <c r="A54" s="179" t="s">
        <v>278</v>
      </c>
      <c r="B54" s="183" t="s">
        <v>290</v>
      </c>
      <c r="C54" s="182" t="s">
        <v>291</v>
      </c>
      <c r="D54" s="100"/>
      <c r="E54" s="133"/>
      <c r="F54" s="101"/>
      <c r="G54" s="102"/>
      <c r="O54" s="88"/>
    </row>
    <row r="55" spans="1:104">
      <c r="A55" s="98">
        <v>32</v>
      </c>
      <c r="B55" s="136" t="s">
        <v>81</v>
      </c>
      <c r="C55" s="99" t="s">
        <v>121</v>
      </c>
      <c r="D55" s="100" t="s">
        <v>65</v>
      </c>
      <c r="E55" s="133">
        <v>9</v>
      </c>
      <c r="F55" s="101">
        <v>0</v>
      </c>
      <c r="G55" s="102">
        <f t="shared" si="6"/>
        <v>0</v>
      </c>
      <c r="O55" s="88"/>
    </row>
    <row r="56" spans="1:104">
      <c r="A56" s="98">
        <v>33</v>
      </c>
      <c r="B56" s="136" t="s">
        <v>82</v>
      </c>
      <c r="C56" s="99" t="s">
        <v>122</v>
      </c>
      <c r="D56" s="100" t="s">
        <v>65</v>
      </c>
      <c r="E56" s="133">
        <v>2</v>
      </c>
      <c r="F56" s="101">
        <v>0</v>
      </c>
      <c r="G56" s="102">
        <f t="shared" si="6"/>
        <v>0</v>
      </c>
      <c r="O56" s="88"/>
    </row>
    <row r="57" spans="1:104">
      <c r="A57" s="98"/>
      <c r="B57" s="180" t="s">
        <v>281</v>
      </c>
      <c r="C57" s="168" t="str">
        <f>C54</f>
        <v>Konstrukce truhlářské</v>
      </c>
      <c r="D57" s="169"/>
      <c r="E57" s="170"/>
      <c r="F57" s="170"/>
      <c r="G57" s="171">
        <f>SUM(G54:G56)</f>
        <v>0</v>
      </c>
      <c r="O57" s="88"/>
    </row>
    <row r="58" spans="1:104">
      <c r="A58" s="179" t="s">
        <v>278</v>
      </c>
      <c r="B58" s="183" t="s">
        <v>298</v>
      </c>
      <c r="C58" s="182" t="s">
        <v>299</v>
      </c>
      <c r="D58" s="100"/>
      <c r="E58" s="133"/>
      <c r="F58" s="101"/>
      <c r="G58" s="102"/>
      <c r="O58" s="88"/>
    </row>
    <row r="59" spans="1:104">
      <c r="A59" s="98">
        <v>34</v>
      </c>
      <c r="B59" s="136" t="s">
        <v>67</v>
      </c>
      <c r="C59" s="99" t="s">
        <v>123</v>
      </c>
      <c r="D59" s="100" t="s">
        <v>66</v>
      </c>
      <c r="E59" s="133">
        <v>27</v>
      </c>
      <c r="F59" s="101">
        <v>0</v>
      </c>
      <c r="G59" s="102">
        <f t="shared" si="6"/>
        <v>0</v>
      </c>
      <c r="O59" s="88"/>
    </row>
    <row r="60" spans="1:104" ht="33">
      <c r="A60" s="137">
        <v>35</v>
      </c>
      <c r="B60" s="138" t="s">
        <v>85</v>
      </c>
      <c r="C60" s="139" t="s">
        <v>124</v>
      </c>
      <c r="D60" s="140" t="s">
        <v>59</v>
      </c>
      <c r="E60" s="141">
        <v>23</v>
      </c>
      <c r="F60" s="142">
        <v>0</v>
      </c>
      <c r="G60" s="143">
        <f t="shared" si="6"/>
        <v>0</v>
      </c>
      <c r="O60" s="88"/>
    </row>
    <row r="61" spans="1:104" ht="22">
      <c r="A61" s="98">
        <v>36</v>
      </c>
      <c r="B61" s="136" t="s">
        <v>68</v>
      </c>
      <c r="C61" s="99" t="s">
        <v>329</v>
      </c>
      <c r="D61" s="100" t="s">
        <v>59</v>
      </c>
      <c r="E61" s="133">
        <v>20</v>
      </c>
      <c r="F61" s="101">
        <v>0</v>
      </c>
      <c r="G61" s="102">
        <f t="shared" si="6"/>
        <v>0</v>
      </c>
      <c r="O61" s="88"/>
    </row>
    <row r="62" spans="1:104">
      <c r="A62" s="137">
        <v>37</v>
      </c>
      <c r="B62" s="138" t="s">
        <v>84</v>
      </c>
      <c r="C62" s="139" t="s">
        <v>83</v>
      </c>
      <c r="D62" s="140" t="s">
        <v>59</v>
      </c>
      <c r="E62" s="141">
        <v>30</v>
      </c>
      <c r="F62" s="142">
        <v>0</v>
      </c>
      <c r="G62" s="143">
        <f t="shared" si="6"/>
        <v>0</v>
      </c>
      <c r="O62" s="88">
        <v>2</v>
      </c>
      <c r="AZ62" s="79">
        <v>1</v>
      </c>
      <c r="BA62" s="79">
        <f t="shared" si="1"/>
        <v>0</v>
      </c>
      <c r="BB62" s="79">
        <f t="shared" si="2"/>
        <v>0</v>
      </c>
      <c r="BC62" s="79">
        <f t="shared" si="3"/>
        <v>0</v>
      </c>
      <c r="BD62" s="79">
        <f t="shared" si="4"/>
        <v>0</v>
      </c>
      <c r="BE62" s="79">
        <f t="shared" si="5"/>
        <v>0</v>
      </c>
      <c r="CZ62" s="79">
        <v>0</v>
      </c>
    </row>
    <row r="63" spans="1:104">
      <c r="A63" s="184"/>
      <c r="B63" s="180" t="s">
        <v>281</v>
      </c>
      <c r="C63" s="168" t="str">
        <f>C58</f>
        <v>Komunikace</v>
      </c>
      <c r="D63" s="169"/>
      <c r="E63" s="170"/>
      <c r="F63" s="170"/>
      <c r="G63" s="171">
        <f>SUM(G58:G62)</f>
        <v>0</v>
      </c>
      <c r="O63" s="88"/>
    </row>
    <row r="64" spans="1:104">
      <c r="A64" s="179" t="s">
        <v>278</v>
      </c>
      <c r="B64" s="183" t="s">
        <v>292</v>
      </c>
      <c r="C64" s="182" t="s">
        <v>300</v>
      </c>
      <c r="D64" s="172"/>
      <c r="E64" s="173"/>
      <c r="F64" s="174"/>
      <c r="G64" s="175"/>
      <c r="O64" s="88"/>
    </row>
    <row r="65" spans="1:15" ht="22">
      <c r="A65" s="98">
        <v>38</v>
      </c>
      <c r="B65" s="136" t="s">
        <v>135</v>
      </c>
      <c r="C65" s="99" t="s">
        <v>125</v>
      </c>
      <c r="D65" s="100" t="s">
        <v>54</v>
      </c>
      <c r="E65" s="133">
        <v>9.1</v>
      </c>
      <c r="F65" s="126">
        <v>0</v>
      </c>
      <c r="G65" s="102">
        <f t="shared" si="6"/>
        <v>0</v>
      </c>
      <c r="O65" s="88"/>
    </row>
    <row r="66" spans="1:15" ht="22">
      <c r="A66" s="98">
        <v>39</v>
      </c>
      <c r="B66" s="136" t="s">
        <v>136</v>
      </c>
      <c r="C66" s="99" t="s">
        <v>126</v>
      </c>
      <c r="D66" s="100" t="s">
        <v>59</v>
      </c>
      <c r="E66" s="133">
        <v>75</v>
      </c>
      <c r="F66" s="101">
        <v>0</v>
      </c>
      <c r="G66" s="102">
        <f t="shared" si="6"/>
        <v>0</v>
      </c>
      <c r="O66" s="88"/>
    </row>
    <row r="67" spans="1:15">
      <c r="A67" s="98"/>
      <c r="B67" s="180" t="s">
        <v>281</v>
      </c>
      <c r="C67" s="168" t="str">
        <f>C64</f>
        <v>Dřevostavby</v>
      </c>
      <c r="D67" s="169"/>
      <c r="E67" s="170"/>
      <c r="F67" s="170"/>
      <c r="G67" s="171">
        <f>SUM(G64:G66)</f>
        <v>0</v>
      </c>
      <c r="O67" s="88"/>
    </row>
    <row r="68" spans="1:15">
      <c r="A68" s="179" t="s">
        <v>278</v>
      </c>
      <c r="B68" s="183" t="s">
        <v>301</v>
      </c>
      <c r="C68" s="182" t="s">
        <v>302</v>
      </c>
      <c r="D68" s="100"/>
      <c r="E68" s="133"/>
      <c r="F68" s="101"/>
      <c r="G68" s="102"/>
      <c r="O68" s="88"/>
    </row>
    <row r="69" spans="1:15">
      <c r="A69" s="98">
        <v>40</v>
      </c>
      <c r="B69" s="136" t="s">
        <v>71</v>
      </c>
      <c r="C69" s="99" t="s">
        <v>72</v>
      </c>
      <c r="D69" s="100" t="s">
        <v>65</v>
      </c>
      <c r="E69" s="133">
        <v>1</v>
      </c>
      <c r="F69" s="101">
        <v>0</v>
      </c>
      <c r="G69" s="102">
        <f t="shared" si="6"/>
        <v>0</v>
      </c>
      <c r="O69" s="88"/>
    </row>
    <row r="70" spans="1:15">
      <c r="A70" s="98">
        <v>41</v>
      </c>
      <c r="B70" s="136" t="s">
        <v>73</v>
      </c>
      <c r="C70" s="99" t="s">
        <v>139</v>
      </c>
      <c r="D70" s="100" t="s">
        <v>59</v>
      </c>
      <c r="E70" s="133">
        <v>64.56</v>
      </c>
      <c r="F70" s="101">
        <v>0</v>
      </c>
      <c r="G70" s="102">
        <f t="shared" si="6"/>
        <v>0</v>
      </c>
      <c r="O70" s="88"/>
    </row>
    <row r="71" spans="1:15">
      <c r="A71" s="98">
        <v>42</v>
      </c>
      <c r="B71" s="136" t="s">
        <v>130</v>
      </c>
      <c r="C71" s="99" t="s">
        <v>131</v>
      </c>
      <c r="D71" s="100" t="s">
        <v>59</v>
      </c>
      <c r="E71" s="133">
        <v>64.56</v>
      </c>
      <c r="F71" s="101">
        <v>0</v>
      </c>
      <c r="G71" s="102">
        <f t="shared" si="6"/>
        <v>0</v>
      </c>
      <c r="O71" s="88"/>
    </row>
    <row r="72" spans="1:15">
      <c r="A72" s="98">
        <v>43</v>
      </c>
      <c r="B72" s="136" t="s">
        <v>74</v>
      </c>
      <c r="C72" s="99" t="s">
        <v>127</v>
      </c>
      <c r="D72" s="100" t="s">
        <v>65</v>
      </c>
      <c r="E72" s="133">
        <v>1</v>
      </c>
      <c r="F72" s="101">
        <v>0</v>
      </c>
      <c r="G72" s="102">
        <f t="shared" si="6"/>
        <v>0</v>
      </c>
      <c r="O72" s="88"/>
    </row>
    <row r="73" spans="1:15">
      <c r="A73" s="98"/>
      <c r="B73" s="180" t="s">
        <v>281</v>
      </c>
      <c r="C73" s="168" t="str">
        <f>C68</f>
        <v>Ostatní konstrukce a práce</v>
      </c>
      <c r="D73" s="169"/>
      <c r="E73" s="170"/>
      <c r="F73" s="170"/>
      <c r="G73" s="171">
        <f>SUM(G68:G72)</f>
        <v>0</v>
      </c>
      <c r="O73" s="88"/>
    </row>
    <row r="74" spans="1:15">
      <c r="A74" s="179" t="s">
        <v>278</v>
      </c>
      <c r="B74" s="183" t="s">
        <v>303</v>
      </c>
      <c r="C74" s="182" t="s">
        <v>128</v>
      </c>
      <c r="D74" s="172"/>
      <c r="E74" s="173"/>
      <c r="F74" s="174"/>
      <c r="G74" s="175"/>
      <c r="O74" s="88"/>
    </row>
    <row r="75" spans="1:15">
      <c r="A75" s="98">
        <v>44</v>
      </c>
      <c r="B75" s="136" t="s">
        <v>137</v>
      </c>
      <c r="C75" s="99" t="s">
        <v>128</v>
      </c>
      <c r="D75" s="100" t="s">
        <v>75</v>
      </c>
      <c r="E75" s="133">
        <v>106.8</v>
      </c>
      <c r="F75" s="101">
        <v>0</v>
      </c>
      <c r="G75" s="102">
        <f t="shared" ref="G75:G110" si="7">E75*F75</f>
        <v>0</v>
      </c>
      <c r="O75" s="88"/>
    </row>
    <row r="76" spans="1:15">
      <c r="A76" s="98"/>
      <c r="B76" s="180" t="s">
        <v>281</v>
      </c>
      <c r="C76" s="168" t="s">
        <v>128</v>
      </c>
      <c r="D76" s="169"/>
      <c r="E76" s="170"/>
      <c r="F76" s="170"/>
      <c r="G76" s="171">
        <f>SUM(G74:G75)</f>
        <v>0</v>
      </c>
      <c r="O76" s="88"/>
    </row>
    <row r="77" spans="1:15">
      <c r="A77" s="179" t="s">
        <v>278</v>
      </c>
      <c r="B77" s="183" t="s">
        <v>304</v>
      </c>
      <c r="C77" s="182" t="s">
        <v>305</v>
      </c>
      <c r="D77" s="172"/>
      <c r="E77" s="173"/>
      <c r="F77" s="174"/>
      <c r="G77" s="175"/>
      <c r="O77" s="88"/>
    </row>
    <row r="78" spans="1:15">
      <c r="A78" s="98">
        <v>45</v>
      </c>
      <c r="B78" s="129" t="s">
        <v>140</v>
      </c>
      <c r="C78" s="129" t="s">
        <v>141</v>
      </c>
      <c r="D78" s="130" t="s">
        <v>66</v>
      </c>
      <c r="E78" s="128">
        <v>50</v>
      </c>
      <c r="F78" s="134">
        <v>0</v>
      </c>
      <c r="G78" s="102">
        <f t="shared" si="7"/>
        <v>0</v>
      </c>
      <c r="O78" s="88"/>
    </row>
    <row r="79" spans="1:15">
      <c r="A79" s="98">
        <v>46</v>
      </c>
      <c r="B79" s="129" t="s">
        <v>142</v>
      </c>
      <c r="C79" s="129" t="s">
        <v>143</v>
      </c>
      <c r="D79" s="130" t="s">
        <v>66</v>
      </c>
      <c r="E79" s="127">
        <v>50</v>
      </c>
      <c r="F79" s="134">
        <v>0</v>
      </c>
      <c r="G79" s="102">
        <f t="shared" si="7"/>
        <v>0</v>
      </c>
      <c r="O79" s="88"/>
    </row>
    <row r="80" spans="1:15">
      <c r="A80" s="98">
        <v>47</v>
      </c>
      <c r="B80" s="129" t="s">
        <v>142</v>
      </c>
      <c r="C80" s="129" t="s">
        <v>144</v>
      </c>
      <c r="D80" s="130" t="s">
        <v>66</v>
      </c>
      <c r="E80" s="127">
        <v>250</v>
      </c>
      <c r="F80" s="134">
        <v>0</v>
      </c>
      <c r="G80" s="102">
        <f t="shared" si="7"/>
        <v>0</v>
      </c>
      <c r="O80" s="88"/>
    </row>
    <row r="81" spans="1:15">
      <c r="A81" s="98">
        <v>48</v>
      </c>
      <c r="B81" s="129" t="s">
        <v>142</v>
      </c>
      <c r="C81" s="129" t="s">
        <v>145</v>
      </c>
      <c r="D81" s="130" t="s">
        <v>66</v>
      </c>
      <c r="E81" s="127">
        <v>25</v>
      </c>
      <c r="F81" s="134">
        <v>0</v>
      </c>
      <c r="G81" s="102">
        <f t="shared" si="7"/>
        <v>0</v>
      </c>
      <c r="O81" s="88"/>
    </row>
    <row r="82" spans="1:15">
      <c r="A82" s="98">
        <v>49</v>
      </c>
      <c r="B82" s="129" t="s">
        <v>146</v>
      </c>
      <c r="C82" s="129" t="s">
        <v>147</v>
      </c>
      <c r="D82" s="130" t="s">
        <v>65</v>
      </c>
      <c r="E82" s="127">
        <v>40</v>
      </c>
      <c r="F82" s="134">
        <v>0</v>
      </c>
      <c r="G82" s="102">
        <f t="shared" si="7"/>
        <v>0</v>
      </c>
      <c r="O82" s="88"/>
    </row>
    <row r="83" spans="1:15">
      <c r="A83" s="98">
        <v>50</v>
      </c>
      <c r="B83" s="129" t="s">
        <v>146</v>
      </c>
      <c r="C83" s="129" t="s">
        <v>148</v>
      </c>
      <c r="D83" s="130" t="s">
        <v>65</v>
      </c>
      <c r="E83" s="127">
        <v>18</v>
      </c>
      <c r="F83" s="134">
        <v>0</v>
      </c>
      <c r="G83" s="102">
        <f t="shared" si="7"/>
        <v>0</v>
      </c>
      <c r="O83" s="88"/>
    </row>
    <row r="84" spans="1:15">
      <c r="A84" s="98">
        <v>51</v>
      </c>
      <c r="B84" s="129" t="s">
        <v>149</v>
      </c>
      <c r="C84" s="129" t="s">
        <v>150</v>
      </c>
      <c r="D84" s="130" t="s">
        <v>66</v>
      </c>
      <c r="E84" s="127">
        <v>100</v>
      </c>
      <c r="F84" s="134">
        <v>0</v>
      </c>
      <c r="G84" s="102">
        <f t="shared" si="7"/>
        <v>0</v>
      </c>
      <c r="O84" s="88"/>
    </row>
    <row r="85" spans="1:15">
      <c r="A85" s="98">
        <v>52</v>
      </c>
      <c r="B85" s="129" t="s">
        <v>151</v>
      </c>
      <c r="C85" s="129" t="s">
        <v>152</v>
      </c>
      <c r="D85" s="130" t="s">
        <v>66</v>
      </c>
      <c r="E85" s="127">
        <v>80</v>
      </c>
      <c r="F85" s="134">
        <v>0</v>
      </c>
      <c r="G85" s="102">
        <f t="shared" si="7"/>
        <v>0</v>
      </c>
      <c r="O85" s="88"/>
    </row>
    <row r="86" spans="1:15">
      <c r="A86" s="98">
        <v>53</v>
      </c>
      <c r="B86" s="129" t="s">
        <v>153</v>
      </c>
      <c r="C86" s="129" t="s">
        <v>154</v>
      </c>
      <c r="D86" s="130" t="s">
        <v>66</v>
      </c>
      <c r="E86" s="127">
        <v>40</v>
      </c>
      <c r="F86" s="134">
        <v>0</v>
      </c>
      <c r="G86" s="102">
        <f t="shared" si="7"/>
        <v>0</v>
      </c>
      <c r="O86" s="88"/>
    </row>
    <row r="87" spans="1:15">
      <c r="A87" s="98">
        <v>54</v>
      </c>
      <c r="B87" s="129" t="s">
        <v>155</v>
      </c>
      <c r="C87" s="129" t="s">
        <v>156</v>
      </c>
      <c r="D87" s="130" t="s">
        <v>66</v>
      </c>
      <c r="E87" s="127">
        <v>50</v>
      </c>
      <c r="F87" s="134">
        <v>0</v>
      </c>
      <c r="G87" s="102">
        <f t="shared" si="7"/>
        <v>0</v>
      </c>
      <c r="O87" s="88"/>
    </row>
    <row r="88" spans="1:15">
      <c r="A88" s="98">
        <v>55</v>
      </c>
      <c r="B88" s="129" t="s">
        <v>157</v>
      </c>
      <c r="C88" s="129" t="s">
        <v>158</v>
      </c>
      <c r="D88" s="130" t="s">
        <v>65</v>
      </c>
      <c r="E88" s="127">
        <v>1</v>
      </c>
      <c r="F88" s="134">
        <v>0</v>
      </c>
      <c r="G88" s="102">
        <f t="shared" si="7"/>
        <v>0</v>
      </c>
      <c r="O88" s="88"/>
    </row>
    <row r="89" spans="1:15">
      <c r="A89" s="98">
        <v>56</v>
      </c>
      <c r="B89" s="129" t="s">
        <v>157</v>
      </c>
      <c r="C89" s="129" t="s">
        <v>159</v>
      </c>
      <c r="D89" s="130" t="s">
        <v>65</v>
      </c>
      <c r="E89" s="127">
        <v>4</v>
      </c>
      <c r="F89" s="134">
        <v>0</v>
      </c>
      <c r="G89" s="102">
        <f t="shared" si="7"/>
        <v>0</v>
      </c>
      <c r="O89" s="88"/>
    </row>
    <row r="90" spans="1:15">
      <c r="A90" s="98">
        <v>57</v>
      </c>
      <c r="B90" s="129" t="s">
        <v>160</v>
      </c>
      <c r="C90" s="129" t="s">
        <v>161</v>
      </c>
      <c r="D90" s="130" t="s">
        <v>65</v>
      </c>
      <c r="E90" s="127">
        <v>12</v>
      </c>
      <c r="F90" s="134">
        <v>0</v>
      </c>
      <c r="G90" s="102">
        <f t="shared" si="7"/>
        <v>0</v>
      </c>
      <c r="O90" s="88"/>
    </row>
    <row r="91" spans="1:15">
      <c r="A91" s="98">
        <v>58</v>
      </c>
      <c r="B91" s="129" t="s">
        <v>160</v>
      </c>
      <c r="C91" s="129" t="s">
        <v>162</v>
      </c>
      <c r="D91" s="130" t="s">
        <v>65</v>
      </c>
      <c r="E91" s="127">
        <v>1</v>
      </c>
      <c r="F91" s="134">
        <v>0</v>
      </c>
      <c r="G91" s="102">
        <f t="shared" si="7"/>
        <v>0</v>
      </c>
      <c r="O91" s="88"/>
    </row>
    <row r="92" spans="1:15">
      <c r="A92" s="98">
        <v>59</v>
      </c>
      <c r="B92" s="129" t="s">
        <v>163</v>
      </c>
      <c r="C92" s="129" t="s">
        <v>164</v>
      </c>
      <c r="D92" s="130" t="s">
        <v>65</v>
      </c>
      <c r="E92" s="127">
        <v>12</v>
      </c>
      <c r="F92" s="134">
        <v>0</v>
      </c>
      <c r="G92" s="102">
        <f t="shared" si="7"/>
        <v>0</v>
      </c>
      <c r="O92" s="88"/>
    </row>
    <row r="93" spans="1:15">
      <c r="A93" s="98">
        <v>60</v>
      </c>
      <c r="B93" s="129" t="s">
        <v>163</v>
      </c>
      <c r="C93" s="129" t="s">
        <v>165</v>
      </c>
      <c r="D93" s="130" t="s">
        <v>65</v>
      </c>
      <c r="E93" s="127">
        <v>24</v>
      </c>
      <c r="F93" s="134">
        <v>0</v>
      </c>
      <c r="G93" s="102">
        <f t="shared" si="7"/>
        <v>0</v>
      </c>
      <c r="O93" s="88"/>
    </row>
    <row r="94" spans="1:15">
      <c r="A94" s="98">
        <v>61</v>
      </c>
      <c r="B94" s="129" t="s">
        <v>166</v>
      </c>
      <c r="C94" s="129" t="s">
        <v>167</v>
      </c>
      <c r="D94" s="130" t="s">
        <v>65</v>
      </c>
      <c r="E94" s="127">
        <v>1</v>
      </c>
      <c r="F94" s="134">
        <v>0</v>
      </c>
      <c r="G94" s="102">
        <f t="shared" si="7"/>
        <v>0</v>
      </c>
      <c r="O94" s="88"/>
    </row>
    <row r="95" spans="1:15">
      <c r="A95" s="98">
        <v>62</v>
      </c>
      <c r="B95" s="129" t="s">
        <v>166</v>
      </c>
      <c r="C95" s="129" t="s">
        <v>168</v>
      </c>
      <c r="D95" s="130" t="s">
        <v>65</v>
      </c>
      <c r="E95" s="127">
        <v>1</v>
      </c>
      <c r="F95" s="134">
        <v>0</v>
      </c>
      <c r="G95" s="102">
        <f t="shared" si="7"/>
        <v>0</v>
      </c>
      <c r="O95" s="88"/>
    </row>
    <row r="96" spans="1:15">
      <c r="A96" s="98">
        <v>63</v>
      </c>
      <c r="B96" s="129" t="s">
        <v>166</v>
      </c>
      <c r="C96" s="129" t="s">
        <v>169</v>
      </c>
      <c r="D96" s="130" t="s">
        <v>65</v>
      </c>
      <c r="E96" s="127">
        <v>1</v>
      </c>
      <c r="F96" s="134">
        <v>0</v>
      </c>
      <c r="G96" s="102">
        <f t="shared" si="7"/>
        <v>0</v>
      </c>
      <c r="O96" s="88"/>
    </row>
    <row r="97" spans="1:15">
      <c r="A97" s="98">
        <v>64</v>
      </c>
      <c r="B97" s="129" t="s">
        <v>166</v>
      </c>
      <c r="C97" s="129" t="s">
        <v>170</v>
      </c>
      <c r="D97" s="130" t="s">
        <v>65</v>
      </c>
      <c r="E97" s="127">
        <v>2</v>
      </c>
      <c r="F97" s="134">
        <v>0</v>
      </c>
      <c r="G97" s="102">
        <f t="shared" si="7"/>
        <v>0</v>
      </c>
      <c r="O97" s="88"/>
    </row>
    <row r="98" spans="1:15">
      <c r="A98" s="98">
        <v>65</v>
      </c>
      <c r="B98" s="129" t="s">
        <v>166</v>
      </c>
      <c r="C98" s="129" t="s">
        <v>171</v>
      </c>
      <c r="D98" s="130" t="s">
        <v>65</v>
      </c>
      <c r="E98" s="127">
        <v>2</v>
      </c>
      <c r="F98" s="134">
        <v>0</v>
      </c>
      <c r="G98" s="102">
        <f t="shared" si="7"/>
        <v>0</v>
      </c>
      <c r="O98" s="88"/>
    </row>
    <row r="99" spans="1:15">
      <c r="A99" s="98">
        <v>66</v>
      </c>
      <c r="B99" s="129" t="s">
        <v>166</v>
      </c>
      <c r="C99" s="129" t="s">
        <v>172</v>
      </c>
      <c r="D99" s="130" t="s">
        <v>65</v>
      </c>
      <c r="E99" s="127">
        <v>1</v>
      </c>
      <c r="F99" s="134">
        <v>0</v>
      </c>
      <c r="G99" s="102">
        <f t="shared" si="7"/>
        <v>0</v>
      </c>
      <c r="O99" s="88"/>
    </row>
    <row r="100" spans="1:15">
      <c r="A100" s="98">
        <v>67</v>
      </c>
      <c r="B100" s="129" t="s">
        <v>163</v>
      </c>
      <c r="C100" s="129" t="s">
        <v>173</v>
      </c>
      <c r="D100" s="130" t="s">
        <v>66</v>
      </c>
      <c r="E100" s="127">
        <v>60</v>
      </c>
      <c r="F100" s="134">
        <v>0</v>
      </c>
      <c r="G100" s="102">
        <f t="shared" si="7"/>
        <v>0</v>
      </c>
      <c r="O100" s="88"/>
    </row>
    <row r="101" spans="1:15">
      <c r="A101" s="98">
        <v>68</v>
      </c>
      <c r="B101" s="129" t="s">
        <v>163</v>
      </c>
      <c r="C101" s="129" t="s">
        <v>174</v>
      </c>
      <c r="D101" s="130" t="s">
        <v>66</v>
      </c>
      <c r="E101" s="127">
        <v>50</v>
      </c>
      <c r="F101" s="134">
        <v>0</v>
      </c>
      <c r="G101" s="102">
        <f t="shared" si="7"/>
        <v>0</v>
      </c>
      <c r="O101" s="88"/>
    </row>
    <row r="102" spans="1:15">
      <c r="A102" s="98">
        <v>69</v>
      </c>
      <c r="B102" s="129" t="s">
        <v>163</v>
      </c>
      <c r="C102" s="129" t="s">
        <v>175</v>
      </c>
      <c r="D102" s="130" t="s">
        <v>66</v>
      </c>
      <c r="E102" s="127">
        <v>20</v>
      </c>
      <c r="F102" s="134">
        <v>0</v>
      </c>
      <c r="G102" s="102">
        <f t="shared" si="7"/>
        <v>0</v>
      </c>
      <c r="O102" s="88"/>
    </row>
    <row r="103" spans="1:15">
      <c r="A103" s="98">
        <v>70</v>
      </c>
      <c r="B103" s="129" t="s">
        <v>163</v>
      </c>
      <c r="C103" s="129" t="s">
        <v>176</v>
      </c>
      <c r="D103" s="130" t="s">
        <v>66</v>
      </c>
      <c r="E103" s="127">
        <v>3</v>
      </c>
      <c r="F103" s="134">
        <v>0</v>
      </c>
      <c r="G103" s="102">
        <f t="shared" si="7"/>
        <v>0</v>
      </c>
      <c r="O103" s="88"/>
    </row>
    <row r="104" spans="1:15">
      <c r="A104" s="98">
        <v>71</v>
      </c>
      <c r="B104" s="129" t="s">
        <v>163</v>
      </c>
      <c r="C104" s="129" t="s">
        <v>177</v>
      </c>
      <c r="D104" s="130" t="s">
        <v>65</v>
      </c>
      <c r="E104" s="127">
        <v>4</v>
      </c>
      <c r="F104" s="134">
        <v>0</v>
      </c>
      <c r="G104" s="102">
        <f t="shared" si="7"/>
        <v>0</v>
      </c>
      <c r="O104" s="88"/>
    </row>
    <row r="105" spans="1:15">
      <c r="A105" s="98">
        <v>72</v>
      </c>
      <c r="B105" s="129" t="s">
        <v>163</v>
      </c>
      <c r="C105" s="129" t="s">
        <v>178</v>
      </c>
      <c r="D105" s="130" t="s">
        <v>65</v>
      </c>
      <c r="E105" s="127">
        <v>4</v>
      </c>
      <c r="F105" s="134">
        <v>0</v>
      </c>
      <c r="G105" s="102">
        <f t="shared" si="7"/>
        <v>0</v>
      </c>
      <c r="O105" s="88"/>
    </row>
    <row r="106" spans="1:15">
      <c r="A106" s="98">
        <v>73</v>
      </c>
      <c r="B106" s="129" t="s">
        <v>163</v>
      </c>
      <c r="C106" s="129" t="s">
        <v>179</v>
      </c>
      <c r="D106" s="130" t="s">
        <v>65</v>
      </c>
      <c r="E106" s="127">
        <v>20</v>
      </c>
      <c r="F106" s="134">
        <v>0</v>
      </c>
      <c r="G106" s="102">
        <f t="shared" si="7"/>
        <v>0</v>
      </c>
      <c r="O106" s="88"/>
    </row>
    <row r="107" spans="1:15">
      <c r="A107" s="98">
        <v>74</v>
      </c>
      <c r="B107" s="129" t="s">
        <v>163</v>
      </c>
      <c r="C107" s="129" t="s">
        <v>180</v>
      </c>
      <c r="D107" s="130" t="s">
        <v>65</v>
      </c>
      <c r="E107" s="127">
        <v>9</v>
      </c>
      <c r="F107" s="134">
        <v>0</v>
      </c>
      <c r="G107" s="102">
        <f t="shared" si="7"/>
        <v>0</v>
      </c>
      <c r="O107" s="88"/>
    </row>
    <row r="108" spans="1:15">
      <c r="A108" s="98">
        <v>75</v>
      </c>
      <c r="B108" s="129" t="s">
        <v>163</v>
      </c>
      <c r="C108" s="129" t="s">
        <v>181</v>
      </c>
      <c r="D108" s="130" t="s">
        <v>65</v>
      </c>
      <c r="E108" s="127">
        <v>15</v>
      </c>
      <c r="F108" s="134">
        <v>0</v>
      </c>
      <c r="G108" s="102">
        <f t="shared" si="7"/>
        <v>0</v>
      </c>
      <c r="O108" s="88"/>
    </row>
    <row r="109" spans="1:15">
      <c r="A109" s="98">
        <v>76</v>
      </c>
      <c r="B109" s="129" t="s">
        <v>55</v>
      </c>
      <c r="C109" s="129" t="s">
        <v>182</v>
      </c>
      <c r="D109" s="130" t="s">
        <v>66</v>
      </c>
      <c r="E109" s="127">
        <v>20</v>
      </c>
      <c r="F109" s="134">
        <v>0</v>
      </c>
      <c r="G109" s="102">
        <f t="shared" si="7"/>
        <v>0</v>
      </c>
      <c r="O109" s="88"/>
    </row>
    <row r="110" spans="1:15">
      <c r="A110" s="98">
        <v>77</v>
      </c>
      <c r="B110" s="129" t="s">
        <v>183</v>
      </c>
      <c r="C110" s="129" t="s">
        <v>184</v>
      </c>
      <c r="D110" s="130" t="s">
        <v>185</v>
      </c>
      <c r="E110" s="127">
        <v>20</v>
      </c>
      <c r="F110" s="134">
        <v>0</v>
      </c>
      <c r="G110" s="102">
        <f t="shared" si="7"/>
        <v>0</v>
      </c>
      <c r="O110" s="88"/>
    </row>
    <row r="111" spans="1:15">
      <c r="A111" s="98">
        <v>78</v>
      </c>
      <c r="B111" s="129" t="s">
        <v>186</v>
      </c>
      <c r="C111" s="129" t="s">
        <v>187</v>
      </c>
      <c r="D111" s="130" t="s">
        <v>185</v>
      </c>
      <c r="E111" s="127">
        <v>30</v>
      </c>
      <c r="F111" s="134">
        <v>0</v>
      </c>
      <c r="G111" s="102">
        <f t="shared" ref="G111" si="8">E111*F111</f>
        <v>0</v>
      </c>
      <c r="O111" s="88"/>
    </row>
    <row r="112" spans="1:15">
      <c r="A112" s="189"/>
      <c r="B112" s="180" t="s">
        <v>281</v>
      </c>
      <c r="C112" s="168" t="str">
        <f>C77</f>
        <v>Elektroinstalace</v>
      </c>
      <c r="D112" s="169"/>
      <c r="E112" s="170"/>
      <c r="F112" s="170"/>
      <c r="G112" s="171">
        <f>SUM(G77:G111)</f>
        <v>0</v>
      </c>
      <c r="O112" s="88"/>
    </row>
    <row r="113" spans="1:104" ht="20" customHeight="1">
      <c r="A113" s="185"/>
      <c r="B113" s="186"/>
      <c r="C113" s="187" t="s">
        <v>129</v>
      </c>
      <c r="D113" s="186"/>
      <c r="E113" s="186"/>
      <c r="F113" s="186"/>
      <c r="G113" s="188">
        <f>SUM(G112,G76,G73,G67,G63,G57,G53,G44,G38,G32,G28,G24,G21,G17)</f>
        <v>0</v>
      </c>
      <c r="O113" s="88">
        <v>2</v>
      </c>
      <c r="AZ113" s="79">
        <v>1</v>
      </c>
      <c r="BA113" s="79" t="e">
        <f>IF(AZ113=1,#REF!,0)</f>
        <v>#REF!</v>
      </c>
      <c r="BB113" s="79">
        <f>IF(AZ113=2,#REF!,0)</f>
        <v>0</v>
      </c>
      <c r="BC113" s="79">
        <f>IF(AZ113=3,#REF!,0)</f>
        <v>0</v>
      </c>
      <c r="BD113" s="79">
        <f>IF(AZ113=4,#REF!,0)</f>
        <v>0</v>
      </c>
      <c r="BE113" s="79">
        <f>IF(AZ113=5,#REF!,0)</f>
        <v>0</v>
      </c>
      <c r="CZ113" s="79">
        <v>0</v>
      </c>
    </row>
    <row r="114" spans="1:104">
      <c r="A114" s="80"/>
      <c r="B114" s="80"/>
      <c r="C114" s="80"/>
      <c r="D114" s="80"/>
      <c r="E114" s="80"/>
      <c r="F114" s="80"/>
      <c r="G114" s="80"/>
    </row>
    <row r="115" spans="1:104">
      <c r="E115" s="79"/>
      <c r="G115" s="103"/>
    </row>
    <row r="116" spans="1:104">
      <c r="E116" s="79"/>
    </row>
    <row r="117" spans="1:104">
      <c r="E117" s="79"/>
    </row>
    <row r="118" spans="1:104">
      <c r="E118" s="79"/>
    </row>
    <row r="119" spans="1:104">
      <c r="E119" s="79"/>
    </row>
    <row r="120" spans="1:104">
      <c r="E120" s="79"/>
    </row>
    <row r="121" spans="1:104">
      <c r="E121" s="79"/>
    </row>
    <row r="122" spans="1:104">
      <c r="E122" s="79"/>
    </row>
    <row r="123" spans="1:104">
      <c r="E123" s="79"/>
    </row>
    <row r="124" spans="1:104">
      <c r="E124" s="79"/>
    </row>
    <row r="125" spans="1:104">
      <c r="E125" s="79"/>
    </row>
    <row r="126" spans="1:104">
      <c r="E126" s="79"/>
    </row>
    <row r="127" spans="1:104">
      <c r="E127" s="79"/>
    </row>
    <row r="128" spans="1:104">
      <c r="E128" s="79"/>
    </row>
    <row r="129" spans="1:7">
      <c r="E129" s="79"/>
    </row>
    <row r="130" spans="1:7">
      <c r="E130" s="79"/>
    </row>
    <row r="131" spans="1:7">
      <c r="E131" s="79"/>
    </row>
    <row r="132" spans="1:7">
      <c r="E132" s="79"/>
    </row>
    <row r="133" spans="1:7">
      <c r="E133" s="79"/>
    </row>
    <row r="134" spans="1:7">
      <c r="E134" s="79"/>
    </row>
    <row r="135" spans="1:7">
      <c r="E135" s="79"/>
    </row>
    <row r="136" spans="1:7">
      <c r="E136" s="79"/>
    </row>
    <row r="137" spans="1:7">
      <c r="A137" s="89"/>
      <c r="B137" s="89"/>
      <c r="C137" s="89"/>
      <c r="D137" s="89"/>
      <c r="E137" s="89"/>
      <c r="F137" s="89"/>
      <c r="G137" s="89"/>
    </row>
    <row r="138" spans="1:7">
      <c r="A138" s="89"/>
      <c r="B138" s="89"/>
      <c r="C138" s="89"/>
      <c r="D138" s="89"/>
      <c r="E138" s="89"/>
      <c r="F138" s="89"/>
      <c r="G138" s="89"/>
    </row>
    <row r="139" spans="1:7">
      <c r="A139" s="89"/>
      <c r="B139" s="89"/>
      <c r="C139" s="89"/>
      <c r="D139" s="89"/>
      <c r="E139" s="89"/>
      <c r="F139" s="89"/>
      <c r="G139" s="89"/>
    </row>
    <row r="140" spans="1:7">
      <c r="A140" s="89"/>
      <c r="B140" s="89"/>
      <c r="C140" s="89"/>
      <c r="D140" s="89"/>
      <c r="E140" s="89"/>
      <c r="F140" s="89"/>
      <c r="G140" s="89"/>
    </row>
    <row r="141" spans="1:7">
      <c r="E141" s="79"/>
    </row>
    <row r="142" spans="1:7">
      <c r="E142" s="79"/>
    </row>
    <row r="143" spans="1:7">
      <c r="E143" s="79"/>
    </row>
    <row r="144" spans="1:7">
      <c r="E144" s="79"/>
    </row>
    <row r="145" spans="5:5">
      <c r="E145" s="79"/>
    </row>
    <row r="146" spans="5:5">
      <c r="E146" s="79"/>
    </row>
    <row r="147" spans="5:5">
      <c r="E147" s="79"/>
    </row>
    <row r="148" spans="5:5">
      <c r="E148" s="79"/>
    </row>
    <row r="149" spans="5:5">
      <c r="E149" s="79"/>
    </row>
    <row r="150" spans="5:5">
      <c r="E150" s="79"/>
    </row>
    <row r="151" spans="5:5">
      <c r="E151" s="79"/>
    </row>
    <row r="152" spans="5:5">
      <c r="E152" s="79"/>
    </row>
    <row r="153" spans="5:5">
      <c r="E153" s="79"/>
    </row>
    <row r="154" spans="5:5">
      <c r="E154" s="79"/>
    </row>
    <row r="155" spans="5:5">
      <c r="E155" s="79"/>
    </row>
    <row r="156" spans="5:5">
      <c r="E156" s="79"/>
    </row>
    <row r="157" spans="5:5">
      <c r="E157" s="79"/>
    </row>
    <row r="158" spans="5:5">
      <c r="E158" s="79"/>
    </row>
    <row r="159" spans="5:5">
      <c r="E159" s="79"/>
    </row>
    <row r="160" spans="5:5">
      <c r="E160" s="79"/>
    </row>
    <row r="161" spans="1:7">
      <c r="E161" s="79"/>
    </row>
    <row r="162" spans="1:7">
      <c r="E162" s="79"/>
    </row>
    <row r="163" spans="1:7">
      <c r="E163" s="79"/>
    </row>
    <row r="164" spans="1:7">
      <c r="E164" s="79"/>
    </row>
    <row r="165" spans="1:7">
      <c r="E165" s="79"/>
    </row>
    <row r="166" spans="1:7">
      <c r="E166" s="79"/>
    </row>
    <row r="167" spans="1:7">
      <c r="E167" s="79"/>
    </row>
    <row r="168" spans="1:7">
      <c r="E168" s="79"/>
    </row>
    <row r="169" spans="1:7">
      <c r="E169" s="79"/>
    </row>
    <row r="170" spans="1:7">
      <c r="E170" s="79"/>
    </row>
    <row r="171" spans="1:7">
      <c r="E171" s="79"/>
    </row>
    <row r="172" spans="1:7">
      <c r="A172" s="90"/>
      <c r="B172" s="90"/>
    </row>
    <row r="173" spans="1:7">
      <c r="A173" s="89"/>
      <c r="B173" s="89"/>
      <c r="C173" s="92"/>
      <c r="D173" s="92"/>
      <c r="E173" s="93"/>
      <c r="F173" s="92"/>
      <c r="G173" s="94"/>
    </row>
    <row r="174" spans="1:7">
      <c r="A174" s="95"/>
      <c r="B174" s="95"/>
      <c r="C174" s="89"/>
      <c r="D174" s="89"/>
      <c r="E174" s="96"/>
      <c r="F174" s="89"/>
      <c r="G174" s="89"/>
    </row>
    <row r="175" spans="1:7">
      <c r="A175" s="89"/>
      <c r="B175" s="89"/>
      <c r="C175" s="89"/>
      <c r="D175" s="89"/>
      <c r="E175" s="96"/>
      <c r="F175" s="89"/>
      <c r="G175" s="89"/>
    </row>
    <row r="176" spans="1:7">
      <c r="A176" s="89"/>
      <c r="B176" s="89"/>
      <c r="C176" s="89"/>
      <c r="D176" s="89"/>
      <c r="E176" s="96"/>
      <c r="F176" s="89"/>
      <c r="G176" s="89"/>
    </row>
    <row r="177" spans="1:7">
      <c r="A177" s="89"/>
      <c r="B177" s="89"/>
      <c r="C177" s="89"/>
      <c r="D177" s="89"/>
      <c r="E177" s="96"/>
      <c r="F177" s="89"/>
      <c r="G177" s="89"/>
    </row>
    <row r="178" spans="1:7">
      <c r="A178" s="89"/>
      <c r="B178" s="89"/>
      <c r="C178" s="89"/>
      <c r="D178" s="89"/>
      <c r="E178" s="96"/>
      <c r="F178" s="89"/>
      <c r="G178" s="89"/>
    </row>
    <row r="179" spans="1:7">
      <c r="A179" s="89"/>
      <c r="B179" s="89"/>
      <c r="C179" s="89"/>
      <c r="D179" s="89"/>
      <c r="E179" s="96"/>
      <c r="F179" s="89"/>
      <c r="G179" s="89"/>
    </row>
    <row r="180" spans="1:7">
      <c r="A180" s="89"/>
      <c r="B180" s="89"/>
      <c r="C180" s="89"/>
      <c r="D180" s="89"/>
      <c r="E180" s="96"/>
      <c r="F180" s="89"/>
      <c r="G180" s="89"/>
    </row>
    <row r="181" spans="1:7">
      <c r="A181" s="89"/>
      <c r="B181" s="89"/>
      <c r="C181" s="89"/>
      <c r="D181" s="89"/>
      <c r="E181" s="96"/>
      <c r="F181" s="89"/>
      <c r="G181" s="89"/>
    </row>
    <row r="182" spans="1:7">
      <c r="A182" s="89"/>
      <c r="B182" s="89"/>
      <c r="C182" s="89"/>
      <c r="D182" s="89"/>
      <c r="E182" s="96"/>
      <c r="F182" s="89"/>
      <c r="G182" s="89"/>
    </row>
    <row r="183" spans="1:7">
      <c r="A183" s="89"/>
      <c r="B183" s="89"/>
      <c r="C183" s="89"/>
      <c r="D183" s="89"/>
      <c r="E183" s="96"/>
      <c r="F183" s="89"/>
      <c r="G183" s="89"/>
    </row>
    <row r="184" spans="1:7">
      <c r="A184" s="89"/>
      <c r="B184" s="89"/>
      <c r="C184" s="89"/>
      <c r="D184" s="89"/>
      <c r="E184" s="96"/>
      <c r="F184" s="89"/>
      <c r="G184" s="89"/>
    </row>
    <row r="185" spans="1:7">
      <c r="A185" s="89"/>
      <c r="B185" s="89"/>
      <c r="C185" s="89"/>
      <c r="D185" s="89"/>
      <c r="E185" s="96"/>
      <c r="F185" s="89"/>
      <c r="G185" s="89"/>
    </row>
    <row r="186" spans="1:7">
      <c r="A186" s="89"/>
      <c r="B186" s="89"/>
      <c r="C186" s="89"/>
      <c r="D186" s="89"/>
      <c r="E186" s="96"/>
      <c r="F186" s="89"/>
      <c r="G186" s="89"/>
    </row>
  </sheetData>
  <mergeCells count="4">
    <mergeCell ref="A1:G1"/>
    <mergeCell ref="A3:B3"/>
    <mergeCell ref="A4:B4"/>
    <mergeCell ref="E4:G4"/>
  </mergeCells>
  <printOptions horizontalCentered="1" gridLinesSet="0"/>
  <pageMargins left="0.59055118110236227" right="0.39370078740157483" top="0" bottom="0" header="0" footer="0.19685039370078741"/>
  <pageSetup paperSize="9" orientation="portrait" horizontalDpi="300"/>
  <headerFooter alignWithMargins="0">
    <oddFooter>Stránka &amp;P z &amp;N</oddFooter>
  </headerFooter>
  <rowBreaks count="1" manualBreakCount="1">
    <brk id="53" max="6" man="1"/>
  </rowBreaks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Z148"/>
  <sheetViews>
    <sheetView topLeftCell="A51" workbookViewId="0">
      <selection activeCell="F80" sqref="F80"/>
    </sheetView>
  </sheetViews>
  <sheetFormatPr baseColWidth="10" defaultColWidth="9.140625" defaultRowHeight="13" x14ac:dyDescent="0"/>
  <cols>
    <col min="1" max="1" width="3.85546875" style="79" customWidth="1"/>
    <col min="2" max="2" width="12" style="79" customWidth="1"/>
    <col min="3" max="3" width="40.42578125" style="79" customWidth="1"/>
    <col min="4" max="4" width="8.42578125" style="79" customWidth="1"/>
    <col min="5" max="5" width="8.5703125" style="91" customWidth="1"/>
    <col min="6" max="6" width="9.85546875" style="79" customWidth="1"/>
    <col min="7" max="7" width="13.85546875" style="79" customWidth="1"/>
    <col min="8" max="16384" width="9.140625" style="79"/>
  </cols>
  <sheetData>
    <row r="1" spans="1:104" s="109" customFormat="1" ht="20" customHeight="1">
      <c r="A1" s="238" t="s">
        <v>45</v>
      </c>
      <c r="B1" s="238"/>
      <c r="C1" s="238"/>
      <c r="D1" s="238"/>
      <c r="E1" s="238"/>
      <c r="F1" s="238"/>
      <c r="G1" s="238"/>
    </row>
    <row r="2" spans="1:104" ht="14" thickBot="1">
      <c r="A2" s="80"/>
      <c r="B2" s="81"/>
      <c r="C2" s="82"/>
      <c r="D2" s="82"/>
      <c r="E2" s="83"/>
      <c r="F2" s="82"/>
      <c r="G2" s="82"/>
    </row>
    <row r="3" spans="1:104" ht="20" customHeight="1" thickTop="1">
      <c r="A3" s="232" t="s">
        <v>4</v>
      </c>
      <c r="B3" s="233"/>
      <c r="C3" s="104" t="s">
        <v>197</v>
      </c>
      <c r="D3" s="105"/>
      <c r="E3" s="106"/>
      <c r="F3" s="107"/>
      <c r="G3" s="108"/>
    </row>
    <row r="4" spans="1:104" ht="20" customHeight="1" thickBot="1">
      <c r="A4" s="234" t="s">
        <v>1</v>
      </c>
      <c r="B4" s="235"/>
      <c r="C4" s="110" t="s">
        <v>198</v>
      </c>
      <c r="D4" s="111"/>
      <c r="E4" s="236"/>
      <c r="F4" s="236"/>
      <c r="G4" s="237"/>
    </row>
    <row r="5" spans="1:104" ht="14" thickTop="1">
      <c r="A5" s="84"/>
      <c r="B5" s="85"/>
      <c r="C5" s="85"/>
      <c r="D5" s="80"/>
      <c r="E5" s="86"/>
      <c r="F5" s="80"/>
      <c r="G5" s="87"/>
    </row>
    <row r="6" spans="1:104" ht="20" customHeight="1">
      <c r="A6" s="144" t="s">
        <v>46</v>
      </c>
      <c r="B6" s="113" t="s">
        <v>47</v>
      </c>
      <c r="C6" s="113" t="s">
        <v>48</v>
      </c>
      <c r="D6" s="113" t="s">
        <v>49</v>
      </c>
      <c r="E6" s="114" t="s">
        <v>50</v>
      </c>
      <c r="F6" s="113" t="s">
        <v>51</v>
      </c>
      <c r="G6" s="115" t="s">
        <v>52</v>
      </c>
      <c r="I6" s="89"/>
      <c r="J6" s="89"/>
    </row>
    <row r="7" spans="1:104" ht="12.5" customHeight="1">
      <c r="A7" s="179" t="s">
        <v>278</v>
      </c>
      <c r="B7" s="178" t="s">
        <v>306</v>
      </c>
      <c r="C7" s="177" t="s">
        <v>307</v>
      </c>
      <c r="D7" s="164"/>
      <c r="E7" s="176"/>
      <c r="F7" s="166"/>
      <c r="G7" s="164"/>
      <c r="I7" s="89"/>
      <c r="J7" s="89"/>
    </row>
    <row r="8" spans="1:104" ht="12.5" customHeight="1">
      <c r="A8" s="190">
        <v>1</v>
      </c>
      <c r="B8" s="145" t="s">
        <v>199</v>
      </c>
      <c r="C8" s="146" t="s">
        <v>200</v>
      </c>
      <c r="D8" s="100" t="s">
        <v>65</v>
      </c>
      <c r="E8" s="191">
        <v>1</v>
      </c>
      <c r="F8" s="126">
        <v>0</v>
      </c>
      <c r="G8" s="102">
        <f>E8*F8</f>
        <v>0</v>
      </c>
      <c r="I8" s="148"/>
      <c r="J8" s="149"/>
      <c r="K8" s="150"/>
      <c r="L8" s="151"/>
      <c r="O8" s="88"/>
    </row>
    <row r="9" spans="1:104">
      <c r="A9" s="98">
        <v>2</v>
      </c>
      <c r="B9" s="145" t="s">
        <v>201</v>
      </c>
      <c r="C9" s="146" t="s">
        <v>202</v>
      </c>
      <c r="D9" s="100" t="s">
        <v>65</v>
      </c>
      <c r="E9" s="101">
        <v>1</v>
      </c>
      <c r="F9" s="126">
        <v>0</v>
      </c>
      <c r="G9" s="102">
        <f>E9*F9</f>
        <v>0</v>
      </c>
      <c r="I9" s="148"/>
      <c r="J9" s="149"/>
      <c r="K9" s="150"/>
      <c r="L9" s="151"/>
      <c r="O9" s="88"/>
    </row>
    <row r="10" spans="1:104">
      <c r="A10" s="98">
        <v>3</v>
      </c>
      <c r="B10" s="145" t="s">
        <v>203</v>
      </c>
      <c r="C10" s="146" t="s">
        <v>204</v>
      </c>
      <c r="D10" s="100" t="s">
        <v>65</v>
      </c>
      <c r="E10" s="101">
        <v>2</v>
      </c>
      <c r="F10" s="126">
        <v>0</v>
      </c>
      <c r="G10" s="102">
        <f t="shared" ref="G10:G26" si="0">E10*F10</f>
        <v>0</v>
      </c>
      <c r="I10" s="148"/>
      <c r="J10" s="149"/>
      <c r="K10" s="150"/>
      <c r="L10" s="151"/>
      <c r="O10" s="88"/>
    </row>
    <row r="11" spans="1:104" ht="24" customHeight="1">
      <c r="A11" s="98">
        <v>4</v>
      </c>
      <c r="B11" s="145" t="s">
        <v>205</v>
      </c>
      <c r="C11" s="146" t="s">
        <v>206</v>
      </c>
      <c r="D11" s="100" t="s">
        <v>66</v>
      </c>
      <c r="E11" s="101">
        <v>5</v>
      </c>
      <c r="F11" s="126">
        <v>0</v>
      </c>
      <c r="G11" s="102">
        <f t="shared" si="0"/>
        <v>0</v>
      </c>
      <c r="I11" s="148"/>
      <c r="J11" s="149"/>
      <c r="K11" s="150"/>
      <c r="L11" s="151"/>
      <c r="O11" s="88"/>
    </row>
    <row r="12" spans="1:104" ht="22">
      <c r="A12" s="98">
        <v>5</v>
      </c>
      <c r="B12" s="145" t="s">
        <v>207</v>
      </c>
      <c r="C12" s="146" t="s">
        <v>208</v>
      </c>
      <c r="D12" s="100" t="s">
        <v>66</v>
      </c>
      <c r="E12" s="101">
        <v>2.5</v>
      </c>
      <c r="F12" s="126">
        <v>0</v>
      </c>
      <c r="G12" s="102">
        <f t="shared" si="0"/>
        <v>0</v>
      </c>
      <c r="I12" s="148"/>
      <c r="J12" s="149"/>
      <c r="K12" s="150"/>
      <c r="L12" s="151"/>
      <c r="O12" s="88"/>
    </row>
    <row r="13" spans="1:104" ht="22">
      <c r="A13" s="98">
        <v>6</v>
      </c>
      <c r="B13" s="145" t="s">
        <v>209</v>
      </c>
      <c r="C13" s="146" t="s">
        <v>210</v>
      </c>
      <c r="D13" s="100" t="s">
        <v>65</v>
      </c>
      <c r="E13" s="101">
        <v>1</v>
      </c>
      <c r="F13" s="126">
        <v>0</v>
      </c>
      <c r="G13" s="102">
        <f t="shared" si="0"/>
        <v>0</v>
      </c>
      <c r="I13" s="148"/>
      <c r="J13" s="149"/>
      <c r="K13" s="150"/>
      <c r="L13" s="151"/>
      <c r="O13" s="88"/>
    </row>
    <row r="14" spans="1:104">
      <c r="A14" s="98">
        <v>7</v>
      </c>
      <c r="B14" s="145" t="s">
        <v>211</v>
      </c>
      <c r="C14" s="146" t="s">
        <v>212</v>
      </c>
      <c r="D14" s="100" t="s">
        <v>65</v>
      </c>
      <c r="E14" s="101">
        <v>1</v>
      </c>
      <c r="F14" s="126">
        <v>0</v>
      </c>
      <c r="G14" s="102">
        <f t="shared" si="0"/>
        <v>0</v>
      </c>
      <c r="I14" s="148"/>
      <c r="J14" s="149"/>
      <c r="K14" s="150"/>
      <c r="L14" s="151"/>
      <c r="O14" s="88"/>
    </row>
    <row r="15" spans="1:104" ht="12.5" customHeight="1">
      <c r="A15" s="98">
        <v>8</v>
      </c>
      <c r="B15" s="145" t="s">
        <v>213</v>
      </c>
      <c r="C15" s="146" t="s">
        <v>214</v>
      </c>
      <c r="D15" s="100" t="s">
        <v>65</v>
      </c>
      <c r="E15" s="101">
        <v>2</v>
      </c>
      <c r="F15" s="126">
        <v>0</v>
      </c>
      <c r="G15" s="102">
        <f t="shared" si="0"/>
        <v>0</v>
      </c>
      <c r="I15" s="148"/>
      <c r="J15" s="149"/>
      <c r="K15" s="150"/>
      <c r="L15" s="151"/>
      <c r="O15" s="88"/>
    </row>
    <row r="16" spans="1:104" ht="12.5" customHeight="1">
      <c r="A16" s="98">
        <v>9</v>
      </c>
      <c r="B16" s="145" t="s">
        <v>215</v>
      </c>
      <c r="C16" s="146" t="s">
        <v>216</v>
      </c>
      <c r="D16" s="100" t="s">
        <v>185</v>
      </c>
      <c r="E16" s="126">
        <v>3</v>
      </c>
      <c r="F16" s="126">
        <v>0</v>
      </c>
      <c r="G16" s="102">
        <f t="shared" si="0"/>
        <v>0</v>
      </c>
      <c r="I16" s="148"/>
      <c r="J16" s="149"/>
      <c r="K16" s="150"/>
      <c r="L16" s="151"/>
      <c r="O16" s="88">
        <v>2</v>
      </c>
      <c r="AA16" s="79">
        <v>12</v>
      </c>
      <c r="AB16" s="79">
        <v>0</v>
      </c>
      <c r="AC16" s="79">
        <v>82</v>
      </c>
      <c r="AZ16" s="79">
        <v>2</v>
      </c>
      <c r="BA16" s="79">
        <f>IF(AZ16=1,G16,0)</f>
        <v>0</v>
      </c>
      <c r="BB16" s="79">
        <f>IF(AZ16=2,G16,0)</f>
        <v>0</v>
      </c>
      <c r="BC16" s="79">
        <f>IF(AZ16=3,G16,0)</f>
        <v>0</v>
      </c>
      <c r="BD16" s="79">
        <f>IF(AZ16=4,G16,0)</f>
        <v>0</v>
      </c>
      <c r="BE16" s="79">
        <f>IF(AZ16=5,G16,0)</f>
        <v>0</v>
      </c>
      <c r="CZ16" s="79">
        <v>0</v>
      </c>
    </row>
    <row r="17" spans="1:15" ht="12.5" customHeight="1">
      <c r="A17" s="98"/>
      <c r="B17" s="167" t="s">
        <v>281</v>
      </c>
      <c r="C17" s="168" t="str">
        <f>C7</f>
        <v>Zdravotechnika</v>
      </c>
      <c r="D17" s="169"/>
      <c r="E17" s="170"/>
      <c r="F17" s="170"/>
      <c r="G17" s="171">
        <f>SUM(G7:G16)</f>
        <v>0</v>
      </c>
      <c r="I17" s="148"/>
      <c r="J17" s="149"/>
      <c r="K17" s="150"/>
      <c r="L17" s="151"/>
      <c r="O17" s="88"/>
    </row>
    <row r="18" spans="1:15" ht="12.5" customHeight="1">
      <c r="A18" s="179" t="s">
        <v>278</v>
      </c>
      <c r="B18" s="178" t="s">
        <v>317</v>
      </c>
      <c r="C18" s="177" t="s">
        <v>318</v>
      </c>
      <c r="D18" s="172"/>
      <c r="E18" s="174"/>
      <c r="F18" s="174"/>
      <c r="G18" s="175"/>
      <c r="I18" s="148"/>
      <c r="J18" s="149"/>
      <c r="K18" s="150"/>
      <c r="L18" s="151"/>
      <c r="O18" s="88"/>
    </row>
    <row r="19" spans="1:15" ht="12.5" customHeight="1">
      <c r="A19" s="98">
        <v>10</v>
      </c>
      <c r="B19" s="145" t="s">
        <v>217</v>
      </c>
      <c r="C19" s="146" t="s">
        <v>218</v>
      </c>
      <c r="D19" s="100" t="s">
        <v>59</v>
      </c>
      <c r="E19" s="126">
        <v>4.3</v>
      </c>
      <c r="F19" s="101">
        <v>0</v>
      </c>
      <c r="G19" s="102">
        <f t="shared" si="0"/>
        <v>0</v>
      </c>
      <c r="I19" s="148"/>
      <c r="J19" s="149"/>
      <c r="K19" s="150"/>
      <c r="L19" s="151"/>
      <c r="O19" s="88"/>
    </row>
    <row r="20" spans="1:15" ht="12.5" customHeight="1">
      <c r="A20" s="98">
        <v>11</v>
      </c>
      <c r="B20" s="145" t="s">
        <v>219</v>
      </c>
      <c r="C20" s="146" t="s">
        <v>220</v>
      </c>
      <c r="D20" s="100" t="s">
        <v>59</v>
      </c>
      <c r="E20" s="101">
        <v>14.8</v>
      </c>
      <c r="F20" s="101">
        <v>0</v>
      </c>
      <c r="G20" s="102">
        <f t="shared" si="0"/>
        <v>0</v>
      </c>
      <c r="I20" s="148"/>
      <c r="J20" s="149"/>
      <c r="K20" s="150"/>
      <c r="L20" s="151"/>
      <c r="O20" s="88"/>
    </row>
    <row r="21" spans="1:15" ht="12.5" customHeight="1">
      <c r="A21" s="98">
        <v>12</v>
      </c>
      <c r="B21" s="145" t="s">
        <v>223</v>
      </c>
      <c r="C21" s="146" t="s">
        <v>224</v>
      </c>
      <c r="D21" s="100" t="s">
        <v>59</v>
      </c>
      <c r="E21" s="101">
        <v>19.55</v>
      </c>
      <c r="F21" s="101">
        <v>0</v>
      </c>
      <c r="G21" s="102">
        <f>E21*F21</f>
        <v>0</v>
      </c>
      <c r="I21" s="148"/>
      <c r="J21" s="149"/>
      <c r="K21" s="150"/>
      <c r="L21" s="151"/>
      <c r="O21" s="88"/>
    </row>
    <row r="22" spans="1:15" ht="12.5" customHeight="1">
      <c r="A22" s="98">
        <v>13</v>
      </c>
      <c r="B22" s="145" t="s">
        <v>225</v>
      </c>
      <c r="C22" s="146" t="s">
        <v>226</v>
      </c>
      <c r="D22" s="100" t="s">
        <v>66</v>
      </c>
      <c r="E22" s="101">
        <v>1.7</v>
      </c>
      <c r="F22" s="101">
        <v>0</v>
      </c>
      <c r="G22" s="102">
        <f>E22*F22</f>
        <v>0</v>
      </c>
      <c r="I22" s="148"/>
      <c r="J22" s="149"/>
      <c r="K22" s="150"/>
      <c r="L22" s="151"/>
      <c r="O22" s="88"/>
    </row>
    <row r="23" spans="1:15" ht="12.5" customHeight="1">
      <c r="A23" s="98">
        <v>14</v>
      </c>
      <c r="B23" s="145" t="s">
        <v>231</v>
      </c>
      <c r="C23" s="146" t="s">
        <v>232</v>
      </c>
      <c r="D23" s="100" t="s">
        <v>59</v>
      </c>
      <c r="E23" s="101">
        <v>13.5</v>
      </c>
      <c r="F23" s="126">
        <v>0</v>
      </c>
      <c r="G23" s="102">
        <f>E23*F23</f>
        <v>0</v>
      </c>
      <c r="I23" s="148"/>
      <c r="J23" s="149"/>
      <c r="K23" s="150"/>
      <c r="L23" s="151"/>
      <c r="O23" s="88"/>
    </row>
    <row r="24" spans="1:15" ht="12.5" customHeight="1">
      <c r="A24" s="98"/>
      <c r="B24" s="167" t="s">
        <v>281</v>
      </c>
      <c r="C24" s="168" t="str">
        <f>C18</f>
        <v>Úpravy povrchů vnitřní</v>
      </c>
      <c r="D24" s="100"/>
      <c r="E24" s="101"/>
      <c r="F24" s="101"/>
      <c r="G24" s="171">
        <f>SUM(G18:G23)</f>
        <v>0</v>
      </c>
      <c r="I24" s="148"/>
      <c r="J24" s="149"/>
      <c r="K24" s="150"/>
      <c r="L24" s="151"/>
      <c r="O24" s="88"/>
    </row>
    <row r="25" spans="1:15" ht="12.5" customHeight="1">
      <c r="A25" s="179" t="s">
        <v>278</v>
      </c>
      <c r="B25" s="178" t="s">
        <v>315</v>
      </c>
      <c r="C25" s="177" t="s">
        <v>316</v>
      </c>
      <c r="D25" s="123"/>
      <c r="E25" s="124"/>
      <c r="F25" s="124"/>
      <c r="G25" s="125"/>
      <c r="I25" s="148"/>
      <c r="J25" s="149"/>
      <c r="K25" s="150"/>
      <c r="L25" s="151"/>
      <c r="O25" s="88"/>
    </row>
    <row r="26" spans="1:15" ht="12.5" customHeight="1">
      <c r="A26" s="98">
        <v>15</v>
      </c>
      <c r="B26" s="145" t="s">
        <v>221</v>
      </c>
      <c r="C26" s="146" t="s">
        <v>222</v>
      </c>
      <c r="D26" s="100" t="s">
        <v>59</v>
      </c>
      <c r="E26" s="101">
        <v>14.3</v>
      </c>
      <c r="F26" s="101">
        <v>0</v>
      </c>
      <c r="G26" s="102">
        <f t="shared" si="0"/>
        <v>0</v>
      </c>
      <c r="I26" s="148"/>
      <c r="J26" s="149"/>
      <c r="K26" s="150"/>
      <c r="L26" s="151"/>
      <c r="O26" s="88"/>
    </row>
    <row r="27" spans="1:15" ht="12.5" customHeight="1">
      <c r="A27" s="98"/>
      <c r="B27" s="167" t="s">
        <v>281</v>
      </c>
      <c r="C27" s="168" t="str">
        <f>C25</f>
        <v>Obklady keramické</v>
      </c>
      <c r="D27" s="169"/>
      <c r="E27" s="170"/>
      <c r="F27" s="170"/>
      <c r="G27" s="171">
        <f>SUM(G26)</f>
        <v>0</v>
      </c>
      <c r="I27" s="148"/>
      <c r="J27" s="149"/>
      <c r="K27" s="150"/>
      <c r="L27" s="151"/>
      <c r="O27" s="88"/>
    </row>
    <row r="28" spans="1:15" ht="12.5" customHeight="1">
      <c r="A28" s="179" t="s">
        <v>278</v>
      </c>
      <c r="B28" s="181" t="s">
        <v>296</v>
      </c>
      <c r="C28" s="182" t="s">
        <v>297</v>
      </c>
      <c r="D28" s="172"/>
      <c r="E28" s="174"/>
      <c r="F28" s="174"/>
      <c r="G28" s="175"/>
      <c r="I28" s="148"/>
      <c r="J28" s="149"/>
      <c r="K28" s="150"/>
      <c r="L28" s="151"/>
      <c r="O28" s="88"/>
    </row>
    <row r="29" spans="1:15" ht="12.5" customHeight="1">
      <c r="A29" s="98">
        <v>16</v>
      </c>
      <c r="B29" s="145" t="s">
        <v>227</v>
      </c>
      <c r="C29" s="146" t="s">
        <v>228</v>
      </c>
      <c r="D29" s="100" t="s">
        <v>65</v>
      </c>
      <c r="E29" s="101">
        <v>1</v>
      </c>
      <c r="F29" s="126">
        <v>0</v>
      </c>
      <c r="G29" s="102">
        <f>E29*F29</f>
        <v>0</v>
      </c>
      <c r="I29" s="148"/>
      <c r="J29" s="149"/>
      <c r="K29" s="150"/>
      <c r="L29" s="151"/>
      <c r="O29" s="88"/>
    </row>
    <row r="30" spans="1:15" ht="12.5" customHeight="1">
      <c r="A30" s="98">
        <v>17</v>
      </c>
      <c r="B30" s="145" t="s">
        <v>229</v>
      </c>
      <c r="C30" s="152" t="s">
        <v>230</v>
      </c>
      <c r="D30" s="100" t="s">
        <v>65</v>
      </c>
      <c r="E30" s="101">
        <v>1</v>
      </c>
      <c r="F30" s="126">
        <v>0</v>
      </c>
      <c r="G30" s="102">
        <f t="shared" ref="G30:G79" si="1">E30*F30</f>
        <v>0</v>
      </c>
      <c r="I30" s="148"/>
      <c r="J30" s="149"/>
      <c r="K30" s="150"/>
      <c r="L30" s="151"/>
      <c r="O30" s="88"/>
    </row>
    <row r="31" spans="1:15" ht="12.5" customHeight="1">
      <c r="A31" s="215"/>
      <c r="B31" s="180" t="s">
        <v>281</v>
      </c>
      <c r="C31" s="168" t="str">
        <f>C28</f>
        <v>Výplně otvorů</v>
      </c>
      <c r="D31" s="169"/>
      <c r="E31" s="170"/>
      <c r="F31" s="170"/>
      <c r="G31" s="171">
        <f>SUM(G28:G30)</f>
        <v>0</v>
      </c>
      <c r="I31" s="148"/>
      <c r="J31" s="149"/>
      <c r="K31" s="150"/>
      <c r="L31" s="151"/>
      <c r="O31" s="88"/>
    </row>
    <row r="32" spans="1:15" ht="12.5" customHeight="1">
      <c r="A32" s="179" t="s">
        <v>278</v>
      </c>
      <c r="B32" s="194" t="s">
        <v>301</v>
      </c>
      <c r="C32" s="195" t="s">
        <v>302</v>
      </c>
      <c r="D32" s="123"/>
      <c r="E32" s="132"/>
      <c r="F32" s="124"/>
      <c r="G32" s="125"/>
      <c r="I32" s="148"/>
      <c r="J32" s="149"/>
      <c r="K32" s="150"/>
      <c r="L32" s="151"/>
      <c r="O32" s="88"/>
    </row>
    <row r="33" spans="1:15" ht="12.5" customHeight="1">
      <c r="A33" s="98">
        <v>18</v>
      </c>
      <c r="B33" s="145" t="s">
        <v>233</v>
      </c>
      <c r="C33" s="146" t="s">
        <v>234</v>
      </c>
      <c r="D33" s="100" t="s">
        <v>59</v>
      </c>
      <c r="E33" s="101">
        <v>80</v>
      </c>
      <c r="F33" s="101">
        <v>0</v>
      </c>
      <c r="G33" s="102">
        <f t="shared" si="1"/>
        <v>0</v>
      </c>
      <c r="I33" s="148"/>
      <c r="J33" s="149"/>
      <c r="K33" s="150"/>
      <c r="L33" s="151"/>
      <c r="O33" s="88"/>
    </row>
    <row r="34" spans="1:15" ht="12.5" customHeight="1">
      <c r="A34" s="98">
        <v>19</v>
      </c>
      <c r="B34" s="145" t="s">
        <v>235</v>
      </c>
      <c r="C34" s="146" t="s">
        <v>236</v>
      </c>
      <c r="D34" s="100" t="s">
        <v>75</v>
      </c>
      <c r="E34" s="126">
        <v>11.6</v>
      </c>
      <c r="F34" s="101">
        <v>0</v>
      </c>
      <c r="G34" s="102">
        <f t="shared" si="1"/>
        <v>0</v>
      </c>
      <c r="I34" s="148"/>
      <c r="J34" s="149"/>
      <c r="K34" s="150"/>
      <c r="L34" s="151"/>
      <c r="O34" s="88"/>
    </row>
    <row r="35" spans="1:15" ht="12.5" customHeight="1">
      <c r="A35" s="98">
        <v>20</v>
      </c>
      <c r="B35" s="145" t="s">
        <v>237</v>
      </c>
      <c r="C35" s="146" t="s">
        <v>238</v>
      </c>
      <c r="D35" s="100" t="s">
        <v>75</v>
      </c>
      <c r="E35" s="126">
        <v>23.2</v>
      </c>
      <c r="F35" s="101">
        <v>0</v>
      </c>
      <c r="G35" s="102">
        <f t="shared" si="1"/>
        <v>0</v>
      </c>
      <c r="I35" s="148"/>
      <c r="J35" s="149"/>
      <c r="K35" s="150"/>
      <c r="L35" s="151"/>
      <c r="O35" s="88"/>
    </row>
    <row r="36" spans="1:15" ht="12.5" customHeight="1">
      <c r="A36" s="98">
        <v>21</v>
      </c>
      <c r="B36" s="145" t="s">
        <v>239</v>
      </c>
      <c r="C36" s="146" t="s">
        <v>240</v>
      </c>
      <c r="D36" s="100" t="s">
        <v>75</v>
      </c>
      <c r="E36" s="126">
        <v>11.6</v>
      </c>
      <c r="F36" s="101">
        <v>0</v>
      </c>
      <c r="G36" s="102">
        <f t="shared" si="1"/>
        <v>0</v>
      </c>
      <c r="I36" s="148"/>
      <c r="J36" s="149"/>
      <c r="K36" s="150"/>
      <c r="L36" s="151"/>
      <c r="O36" s="88"/>
    </row>
    <row r="37" spans="1:15" ht="12.5" customHeight="1">
      <c r="A37" s="98">
        <v>22</v>
      </c>
      <c r="B37" s="145" t="s">
        <v>241</v>
      </c>
      <c r="C37" s="146" t="s">
        <v>242</v>
      </c>
      <c r="D37" s="100" t="s">
        <v>75</v>
      </c>
      <c r="E37" s="126">
        <v>220.4</v>
      </c>
      <c r="F37" s="101">
        <v>0</v>
      </c>
      <c r="G37" s="102">
        <f t="shared" si="1"/>
        <v>0</v>
      </c>
      <c r="I37" s="148"/>
      <c r="J37" s="149"/>
      <c r="K37" s="150"/>
      <c r="L37" s="151"/>
      <c r="O37" s="88"/>
    </row>
    <row r="38" spans="1:15" ht="12.5" customHeight="1">
      <c r="A38" s="98">
        <v>23</v>
      </c>
      <c r="B38" s="145" t="s">
        <v>243</v>
      </c>
      <c r="C38" s="146" t="s">
        <v>244</v>
      </c>
      <c r="D38" s="100" t="s">
        <v>75</v>
      </c>
      <c r="E38" s="126">
        <v>11.6</v>
      </c>
      <c r="F38" s="101">
        <v>0</v>
      </c>
      <c r="G38" s="102">
        <f t="shared" si="1"/>
        <v>0</v>
      </c>
      <c r="I38" s="148"/>
      <c r="J38" s="149"/>
      <c r="K38" s="150"/>
      <c r="L38" s="151"/>
      <c r="O38" s="88"/>
    </row>
    <row r="39" spans="1:15" ht="12.5" customHeight="1">
      <c r="A39" s="98">
        <v>24</v>
      </c>
      <c r="B39" s="145" t="s">
        <v>73</v>
      </c>
      <c r="C39" s="146" t="s">
        <v>245</v>
      </c>
      <c r="D39" s="100" t="s">
        <v>59</v>
      </c>
      <c r="E39" s="101">
        <v>80</v>
      </c>
      <c r="F39" s="101">
        <v>0</v>
      </c>
      <c r="G39" s="102">
        <f t="shared" si="1"/>
        <v>0</v>
      </c>
      <c r="I39" s="148"/>
      <c r="J39" s="149"/>
      <c r="K39" s="150"/>
      <c r="L39" s="151"/>
      <c r="O39" s="88"/>
    </row>
    <row r="40" spans="1:15" ht="12.5" customHeight="1">
      <c r="A40" s="98">
        <v>25</v>
      </c>
      <c r="B40" s="145" t="s">
        <v>130</v>
      </c>
      <c r="C40" s="146" t="s">
        <v>131</v>
      </c>
      <c r="D40" s="100" t="s">
        <v>59</v>
      </c>
      <c r="E40" s="101">
        <v>80</v>
      </c>
      <c r="F40" s="101">
        <v>0</v>
      </c>
      <c r="G40" s="102">
        <f t="shared" si="1"/>
        <v>0</v>
      </c>
      <c r="I40" s="148"/>
      <c r="J40" s="149"/>
      <c r="K40" s="150"/>
      <c r="L40" s="151"/>
      <c r="O40" s="88"/>
    </row>
    <row r="41" spans="1:15" ht="33" customHeight="1">
      <c r="A41" s="98">
        <v>26</v>
      </c>
      <c r="B41" s="145" t="s">
        <v>267</v>
      </c>
      <c r="C41" s="146" t="s">
        <v>268</v>
      </c>
      <c r="D41" s="100" t="s">
        <v>65</v>
      </c>
      <c r="E41" s="101">
        <v>1</v>
      </c>
      <c r="F41" s="126">
        <v>0</v>
      </c>
      <c r="G41" s="102">
        <f>E41*F41</f>
        <v>0</v>
      </c>
      <c r="I41" s="148"/>
      <c r="J41" s="149"/>
      <c r="K41" s="150"/>
      <c r="L41" s="151"/>
      <c r="O41" s="88"/>
    </row>
    <row r="42" spans="1:15" ht="12.5" customHeight="1">
      <c r="A42" s="98"/>
      <c r="B42" s="180" t="s">
        <v>281</v>
      </c>
      <c r="C42" s="168" t="str">
        <f>C32</f>
        <v>Ostatní konstrukce a práce</v>
      </c>
      <c r="D42" s="169"/>
      <c r="E42" s="170"/>
      <c r="F42" s="170"/>
      <c r="G42" s="171">
        <f>SUM(G33:G41)</f>
        <v>0</v>
      </c>
      <c r="I42" s="148"/>
      <c r="J42" s="149"/>
      <c r="K42" s="150"/>
      <c r="L42" s="151"/>
      <c r="O42" s="88"/>
    </row>
    <row r="43" spans="1:15" ht="12.5" customHeight="1">
      <c r="A43" s="179" t="s">
        <v>278</v>
      </c>
      <c r="B43" s="183" t="s">
        <v>303</v>
      </c>
      <c r="C43" s="182" t="s">
        <v>128</v>
      </c>
      <c r="D43" s="100"/>
      <c r="E43" s="101"/>
      <c r="F43" s="101"/>
      <c r="G43" s="102"/>
      <c r="I43" s="148"/>
      <c r="J43" s="149"/>
      <c r="K43" s="150"/>
      <c r="L43" s="151"/>
      <c r="O43" s="88"/>
    </row>
    <row r="44" spans="1:15" ht="12.5" customHeight="1">
      <c r="A44" s="98">
        <v>27</v>
      </c>
      <c r="B44" s="145" t="s">
        <v>246</v>
      </c>
      <c r="C44" s="146" t="s">
        <v>247</v>
      </c>
      <c r="D44" s="100" t="s">
        <v>75</v>
      </c>
      <c r="E44" s="101">
        <v>29.6</v>
      </c>
      <c r="F44" s="101">
        <v>0</v>
      </c>
      <c r="G44" s="102">
        <f t="shared" si="1"/>
        <v>0</v>
      </c>
      <c r="I44" s="148"/>
      <c r="J44" s="149"/>
      <c r="K44" s="150"/>
      <c r="L44" s="151"/>
      <c r="O44" s="88"/>
    </row>
    <row r="45" spans="1:15" ht="12.5" customHeight="1">
      <c r="A45" s="98"/>
      <c r="B45" s="180" t="s">
        <v>281</v>
      </c>
      <c r="C45" s="168" t="s">
        <v>128</v>
      </c>
      <c r="D45" s="169"/>
      <c r="E45" s="170"/>
      <c r="F45" s="170"/>
      <c r="G45" s="171">
        <f>SUM(G43:G44)</f>
        <v>0</v>
      </c>
      <c r="I45" s="148"/>
      <c r="J45" s="149"/>
      <c r="K45" s="150"/>
      <c r="L45" s="151"/>
      <c r="O45" s="88"/>
    </row>
    <row r="46" spans="1:15" ht="12.5" customHeight="1">
      <c r="A46" s="179" t="s">
        <v>278</v>
      </c>
      <c r="B46" s="183" t="s">
        <v>308</v>
      </c>
      <c r="C46" s="182" t="s">
        <v>309</v>
      </c>
      <c r="D46" s="172"/>
      <c r="E46" s="174"/>
      <c r="F46" s="174"/>
      <c r="G46" s="175"/>
      <c r="I46" s="148"/>
      <c r="J46" s="149"/>
      <c r="K46" s="150"/>
      <c r="L46" s="151"/>
      <c r="O46" s="88"/>
    </row>
    <row r="47" spans="1:15" ht="12.5" customHeight="1">
      <c r="A47" s="98">
        <v>28</v>
      </c>
      <c r="B47" s="145" t="s">
        <v>248</v>
      </c>
      <c r="C47" s="146" t="s">
        <v>249</v>
      </c>
      <c r="D47" s="100" t="s">
        <v>59</v>
      </c>
      <c r="E47" s="101">
        <v>68.900000000000006</v>
      </c>
      <c r="F47" s="101">
        <v>0</v>
      </c>
      <c r="G47" s="102">
        <f t="shared" si="1"/>
        <v>0</v>
      </c>
      <c r="I47" s="148"/>
      <c r="J47" s="149"/>
      <c r="K47" s="150"/>
      <c r="L47" s="151"/>
      <c r="O47" s="88"/>
    </row>
    <row r="48" spans="1:15" ht="12.5" customHeight="1">
      <c r="A48" s="98">
        <v>29</v>
      </c>
      <c r="B48" s="145" t="s">
        <v>250</v>
      </c>
      <c r="C48" s="146" t="s">
        <v>251</v>
      </c>
      <c r="D48" s="100" t="s">
        <v>59</v>
      </c>
      <c r="E48" s="101">
        <v>68.900000000000006</v>
      </c>
      <c r="F48" s="101">
        <v>0</v>
      </c>
      <c r="G48" s="102">
        <f t="shared" si="1"/>
        <v>0</v>
      </c>
      <c r="I48" s="148"/>
      <c r="J48" s="149"/>
      <c r="K48" s="150"/>
      <c r="L48" s="151"/>
      <c r="O48" s="88"/>
    </row>
    <row r="49" spans="1:15" ht="12.5" customHeight="1">
      <c r="A49" s="98"/>
      <c r="B49" s="180" t="s">
        <v>281</v>
      </c>
      <c r="C49" s="168" t="str">
        <f>C46</f>
        <v>Podlahy povlakové</v>
      </c>
      <c r="D49" s="169"/>
      <c r="E49" s="170"/>
      <c r="F49" s="170"/>
      <c r="G49" s="171">
        <f>SUM(G47:G48)</f>
        <v>0</v>
      </c>
      <c r="I49" s="148"/>
      <c r="J49" s="149"/>
      <c r="K49" s="150"/>
      <c r="L49" s="151"/>
      <c r="O49" s="88"/>
    </row>
    <row r="50" spans="1:15" ht="12.5" customHeight="1">
      <c r="A50" s="179" t="s">
        <v>278</v>
      </c>
      <c r="B50" s="216" t="s">
        <v>308</v>
      </c>
      <c r="C50" s="195" t="s">
        <v>310</v>
      </c>
      <c r="D50" s="123"/>
      <c r="E50" s="124"/>
      <c r="F50" s="124"/>
      <c r="G50" s="125"/>
      <c r="I50" s="148"/>
      <c r="J50" s="149"/>
      <c r="K50" s="150"/>
      <c r="L50" s="151"/>
      <c r="O50" s="88"/>
    </row>
    <row r="51" spans="1:15" ht="12.5" customHeight="1">
      <c r="A51" s="98">
        <v>30</v>
      </c>
      <c r="B51" s="145" t="s">
        <v>252</v>
      </c>
      <c r="C51" s="146" t="s">
        <v>249</v>
      </c>
      <c r="D51" s="100" t="s">
        <v>59</v>
      </c>
      <c r="E51" s="101">
        <v>13.5</v>
      </c>
      <c r="F51" s="101">
        <v>0</v>
      </c>
      <c r="G51" s="102">
        <f t="shared" si="1"/>
        <v>0</v>
      </c>
      <c r="I51" s="148"/>
      <c r="J51" s="149"/>
      <c r="K51" s="150"/>
      <c r="L51" s="151"/>
      <c r="O51" s="88"/>
    </row>
    <row r="52" spans="1:15" ht="12.5" customHeight="1">
      <c r="A52" s="98">
        <v>31</v>
      </c>
      <c r="B52" s="145" t="s">
        <v>253</v>
      </c>
      <c r="C52" s="146" t="s">
        <v>254</v>
      </c>
      <c r="D52" s="100" t="s">
        <v>59</v>
      </c>
      <c r="E52" s="101">
        <v>13.5</v>
      </c>
      <c r="F52" s="101">
        <v>0</v>
      </c>
      <c r="G52" s="102">
        <f t="shared" si="1"/>
        <v>0</v>
      </c>
      <c r="I52" s="148"/>
      <c r="J52" s="149"/>
      <c r="K52" s="150"/>
      <c r="L52" s="151"/>
      <c r="O52" s="88"/>
    </row>
    <row r="53" spans="1:15" ht="12.5" customHeight="1">
      <c r="A53" s="98">
        <v>32</v>
      </c>
      <c r="B53" s="145" t="s">
        <v>255</v>
      </c>
      <c r="C53" s="146" t="s">
        <v>256</v>
      </c>
      <c r="D53" s="100" t="s">
        <v>66</v>
      </c>
      <c r="E53" s="101">
        <v>10.5</v>
      </c>
      <c r="F53" s="101">
        <v>0</v>
      </c>
      <c r="G53" s="102">
        <f t="shared" si="1"/>
        <v>0</v>
      </c>
      <c r="I53" s="148"/>
      <c r="J53" s="149"/>
      <c r="K53" s="150"/>
      <c r="L53" s="151"/>
      <c r="O53" s="88"/>
    </row>
    <row r="54" spans="1:15" ht="12.5" customHeight="1">
      <c r="A54" s="98">
        <v>33</v>
      </c>
      <c r="B54" s="145" t="s">
        <v>257</v>
      </c>
      <c r="C54" s="146" t="s">
        <v>258</v>
      </c>
      <c r="D54" s="100" t="s">
        <v>66</v>
      </c>
      <c r="E54" s="101">
        <v>9</v>
      </c>
      <c r="F54" s="101">
        <v>0</v>
      </c>
      <c r="G54" s="102">
        <f t="shared" si="1"/>
        <v>0</v>
      </c>
      <c r="I54" s="148"/>
      <c r="J54" s="149"/>
      <c r="K54" s="150"/>
      <c r="L54" s="151"/>
      <c r="O54" s="88"/>
    </row>
    <row r="55" spans="1:15" ht="12.5" customHeight="1">
      <c r="A55" s="117"/>
      <c r="B55" s="180" t="s">
        <v>281</v>
      </c>
      <c r="C55" s="168" t="str">
        <f>C50</f>
        <v>Dlažby keramické</v>
      </c>
      <c r="D55" s="169"/>
      <c r="E55" s="170"/>
      <c r="F55" s="170"/>
      <c r="G55" s="171">
        <f>SUM(G51:G54)</f>
        <v>0</v>
      </c>
      <c r="I55" s="148"/>
      <c r="J55" s="149"/>
      <c r="K55" s="150"/>
      <c r="L55" s="151"/>
      <c r="O55" s="88"/>
    </row>
    <row r="56" spans="1:15" ht="12.5" customHeight="1">
      <c r="A56" s="179" t="s">
        <v>278</v>
      </c>
      <c r="B56" s="183" t="s">
        <v>313</v>
      </c>
      <c r="C56" s="182" t="s">
        <v>314</v>
      </c>
      <c r="D56" s="100"/>
      <c r="E56" s="101"/>
      <c r="F56" s="101"/>
      <c r="G56" s="102"/>
      <c r="I56" s="148"/>
      <c r="J56" s="149"/>
      <c r="K56" s="150"/>
      <c r="L56" s="151"/>
      <c r="O56" s="88"/>
    </row>
    <row r="57" spans="1:15" ht="12.5" customHeight="1">
      <c r="A57" s="98">
        <v>34</v>
      </c>
      <c r="B57" s="145" t="s">
        <v>71</v>
      </c>
      <c r="C57" s="146" t="s">
        <v>72</v>
      </c>
      <c r="D57" s="100" t="s">
        <v>59</v>
      </c>
      <c r="E57" s="101">
        <v>200</v>
      </c>
      <c r="F57" s="101">
        <v>0</v>
      </c>
      <c r="G57" s="102">
        <f t="shared" si="1"/>
        <v>0</v>
      </c>
      <c r="I57" s="148"/>
      <c r="J57" s="149"/>
      <c r="K57" s="150"/>
      <c r="L57" s="151"/>
      <c r="O57" s="88"/>
    </row>
    <row r="58" spans="1:15" ht="12.5" customHeight="1">
      <c r="A58" s="98"/>
      <c r="B58" s="180" t="s">
        <v>281</v>
      </c>
      <c r="C58" s="168" t="str">
        <f>C56</f>
        <v>Lešení</v>
      </c>
      <c r="D58" s="169"/>
      <c r="E58" s="170"/>
      <c r="F58" s="170"/>
      <c r="G58" s="171">
        <f>SUM(G56:G57)</f>
        <v>0</v>
      </c>
      <c r="I58" s="148"/>
      <c r="J58" s="149"/>
      <c r="K58" s="150"/>
      <c r="L58" s="151"/>
      <c r="O58" s="88"/>
    </row>
    <row r="59" spans="1:15" ht="12.5" customHeight="1">
      <c r="A59" s="179" t="s">
        <v>278</v>
      </c>
      <c r="B59" s="183" t="s">
        <v>311</v>
      </c>
      <c r="C59" s="182" t="s">
        <v>312</v>
      </c>
      <c r="D59" s="100"/>
      <c r="E59" s="101"/>
      <c r="F59" s="101"/>
      <c r="G59" s="102"/>
      <c r="I59" s="148"/>
      <c r="J59" s="149"/>
      <c r="K59" s="150"/>
      <c r="L59" s="151"/>
      <c r="O59" s="88"/>
    </row>
    <row r="60" spans="1:15" ht="12.5" customHeight="1">
      <c r="A60" s="98">
        <v>35</v>
      </c>
      <c r="B60" s="145" t="s">
        <v>259</v>
      </c>
      <c r="C60" s="146" t="s">
        <v>260</v>
      </c>
      <c r="D60" s="100" t="s">
        <v>59</v>
      </c>
      <c r="E60" s="101">
        <f>165+94</f>
        <v>259</v>
      </c>
      <c r="F60" s="101">
        <v>0</v>
      </c>
      <c r="G60" s="102">
        <f t="shared" si="1"/>
        <v>0</v>
      </c>
      <c r="I60" s="148"/>
      <c r="J60" s="149"/>
      <c r="K60" s="150"/>
      <c r="L60" s="151"/>
      <c r="O60" s="88"/>
    </row>
    <row r="61" spans="1:15" ht="12.5" customHeight="1">
      <c r="A61" s="98">
        <v>36</v>
      </c>
      <c r="B61" s="145" t="s">
        <v>261</v>
      </c>
      <c r="C61" s="146" t="s">
        <v>262</v>
      </c>
      <c r="D61" s="100" t="s">
        <v>59</v>
      </c>
      <c r="E61" s="101">
        <v>165</v>
      </c>
      <c r="F61" s="101">
        <v>0</v>
      </c>
      <c r="G61" s="102">
        <f t="shared" si="1"/>
        <v>0</v>
      </c>
      <c r="I61" s="148"/>
      <c r="J61" s="149"/>
      <c r="K61" s="150"/>
      <c r="L61" s="151"/>
      <c r="O61" s="88"/>
    </row>
    <row r="62" spans="1:15" ht="12.5" customHeight="1">
      <c r="A62" s="98">
        <v>37</v>
      </c>
      <c r="B62" s="145" t="s">
        <v>259</v>
      </c>
      <c r="C62" s="146" t="s">
        <v>263</v>
      </c>
      <c r="D62" s="100" t="s">
        <v>59</v>
      </c>
      <c r="E62" s="101">
        <v>165</v>
      </c>
      <c r="F62" s="101">
        <v>0</v>
      </c>
      <c r="G62" s="102">
        <f t="shared" si="1"/>
        <v>0</v>
      </c>
      <c r="I62" s="148"/>
      <c r="J62" s="149"/>
      <c r="K62" s="150"/>
      <c r="L62" s="151"/>
      <c r="O62" s="88"/>
    </row>
    <row r="63" spans="1:15" ht="12.5" customHeight="1">
      <c r="A63" s="98">
        <v>38</v>
      </c>
      <c r="B63" s="145" t="s">
        <v>261</v>
      </c>
      <c r="C63" s="146" t="s">
        <v>264</v>
      </c>
      <c r="D63" s="100" t="s">
        <v>59</v>
      </c>
      <c r="E63" s="101">
        <v>94</v>
      </c>
      <c r="F63" s="101">
        <v>0</v>
      </c>
      <c r="G63" s="102">
        <f t="shared" si="1"/>
        <v>0</v>
      </c>
      <c r="I63" s="148"/>
      <c r="J63" s="149"/>
      <c r="K63" s="150"/>
      <c r="L63" s="151"/>
      <c r="O63" s="88"/>
    </row>
    <row r="64" spans="1:15" ht="12.5" customHeight="1">
      <c r="A64" s="98">
        <v>39</v>
      </c>
      <c r="B64" s="145" t="s">
        <v>265</v>
      </c>
      <c r="C64" s="146" t="s">
        <v>266</v>
      </c>
      <c r="D64" s="100" t="s">
        <v>54</v>
      </c>
      <c r="E64" s="101">
        <v>94</v>
      </c>
      <c r="F64" s="101">
        <v>0</v>
      </c>
      <c r="G64" s="102">
        <f t="shared" si="1"/>
        <v>0</v>
      </c>
      <c r="I64" s="148"/>
      <c r="J64" s="149"/>
      <c r="K64" s="150"/>
      <c r="L64" s="151"/>
      <c r="O64" s="88"/>
    </row>
    <row r="65" spans="1:15" ht="12.5" customHeight="1">
      <c r="A65" s="117"/>
      <c r="B65" s="180" t="s">
        <v>281</v>
      </c>
      <c r="C65" s="168" t="str">
        <f>C59</f>
        <v>Malby</v>
      </c>
      <c r="D65" s="192"/>
      <c r="E65" s="193"/>
      <c r="F65" s="193"/>
      <c r="G65" s="171">
        <f>SUM(G59:G64)</f>
        <v>0</v>
      </c>
      <c r="I65" s="148"/>
      <c r="J65" s="149"/>
      <c r="K65" s="150"/>
      <c r="L65" s="151"/>
      <c r="O65" s="88"/>
    </row>
    <row r="66" spans="1:15" ht="12.5" customHeight="1">
      <c r="A66" s="179" t="s">
        <v>278</v>
      </c>
      <c r="B66" s="194" t="s">
        <v>304</v>
      </c>
      <c r="C66" s="195" t="s">
        <v>305</v>
      </c>
      <c r="D66" s="196"/>
      <c r="E66" s="197"/>
      <c r="F66" s="198"/>
      <c r="G66" s="199"/>
      <c r="I66" s="148"/>
      <c r="J66" s="149"/>
      <c r="K66" s="150"/>
      <c r="L66" s="151"/>
      <c r="O66" s="88"/>
    </row>
    <row r="67" spans="1:15" ht="12.5" customHeight="1">
      <c r="A67" s="98">
        <v>40</v>
      </c>
      <c r="B67" s="153" t="s">
        <v>140</v>
      </c>
      <c r="C67" s="200" t="s">
        <v>141</v>
      </c>
      <c r="D67" s="154" t="s">
        <v>66</v>
      </c>
      <c r="E67" s="155">
        <v>20</v>
      </c>
      <c r="F67" s="156">
        <v>0</v>
      </c>
      <c r="G67" s="157">
        <f t="shared" si="1"/>
        <v>0</v>
      </c>
      <c r="I67" s="148"/>
      <c r="J67" s="149"/>
      <c r="K67" s="150"/>
      <c r="L67" s="151"/>
      <c r="O67" s="88"/>
    </row>
    <row r="68" spans="1:15" ht="12.5" customHeight="1">
      <c r="A68" s="98">
        <v>41</v>
      </c>
      <c r="B68" s="153" t="s">
        <v>142</v>
      </c>
      <c r="C68" s="200" t="s">
        <v>143</v>
      </c>
      <c r="D68" s="154" t="s">
        <v>66</v>
      </c>
      <c r="E68" s="155">
        <v>30</v>
      </c>
      <c r="F68" s="156">
        <v>0</v>
      </c>
      <c r="G68" s="157">
        <f t="shared" si="1"/>
        <v>0</v>
      </c>
      <c r="I68" s="148"/>
      <c r="J68" s="149"/>
      <c r="K68" s="150"/>
      <c r="L68" s="151"/>
      <c r="O68" s="88"/>
    </row>
    <row r="69" spans="1:15" ht="12.5" customHeight="1">
      <c r="A69" s="98">
        <v>42</v>
      </c>
      <c r="B69" s="153" t="s">
        <v>142</v>
      </c>
      <c r="C69" s="200" t="s">
        <v>144</v>
      </c>
      <c r="D69" s="154" t="s">
        <v>66</v>
      </c>
      <c r="E69" s="155">
        <v>30</v>
      </c>
      <c r="F69" s="156">
        <v>0</v>
      </c>
      <c r="G69" s="157">
        <f t="shared" si="1"/>
        <v>0</v>
      </c>
      <c r="I69" s="148"/>
      <c r="J69" s="149"/>
      <c r="K69" s="150"/>
      <c r="L69" s="151"/>
      <c r="O69" s="88"/>
    </row>
    <row r="70" spans="1:15" ht="12.5" customHeight="1">
      <c r="A70" s="98">
        <v>43</v>
      </c>
      <c r="B70" s="153" t="s">
        <v>146</v>
      </c>
      <c r="C70" s="200" t="s">
        <v>269</v>
      </c>
      <c r="D70" s="100" t="s">
        <v>65</v>
      </c>
      <c r="E70" s="101">
        <v>6</v>
      </c>
      <c r="F70" s="126">
        <v>0</v>
      </c>
      <c r="G70" s="102">
        <f t="shared" si="1"/>
        <v>0</v>
      </c>
      <c r="I70" s="148"/>
      <c r="J70" s="149"/>
      <c r="K70" s="150"/>
      <c r="L70" s="151"/>
      <c r="O70" s="88"/>
    </row>
    <row r="71" spans="1:15" ht="12.75" customHeight="1">
      <c r="A71" s="98">
        <v>44</v>
      </c>
      <c r="B71" s="153" t="s">
        <v>146</v>
      </c>
      <c r="C71" s="200" t="s">
        <v>270</v>
      </c>
      <c r="D71" s="100" t="s">
        <v>65</v>
      </c>
      <c r="E71" s="101">
        <v>6</v>
      </c>
      <c r="F71" s="126">
        <v>0</v>
      </c>
      <c r="G71" s="102">
        <f t="shared" si="1"/>
        <v>0</v>
      </c>
      <c r="I71" s="148"/>
      <c r="J71" s="149"/>
      <c r="K71" s="150"/>
      <c r="L71" s="151"/>
      <c r="O71" s="88"/>
    </row>
    <row r="72" spans="1:15" ht="12.5" customHeight="1">
      <c r="A72" s="98">
        <v>45</v>
      </c>
      <c r="B72" s="153" t="s">
        <v>151</v>
      </c>
      <c r="C72" s="200" t="s">
        <v>152</v>
      </c>
      <c r="D72" s="100" t="s">
        <v>66</v>
      </c>
      <c r="E72" s="101">
        <v>80</v>
      </c>
      <c r="F72" s="126">
        <v>0</v>
      </c>
      <c r="G72" s="102">
        <f t="shared" si="1"/>
        <v>0</v>
      </c>
      <c r="I72" s="148"/>
      <c r="J72" s="149"/>
      <c r="K72" s="150"/>
      <c r="L72" s="151"/>
      <c r="O72" s="88"/>
    </row>
    <row r="73" spans="1:15" ht="12.5" customHeight="1">
      <c r="A73" s="98">
        <v>46</v>
      </c>
      <c r="B73" s="153" t="s">
        <v>271</v>
      </c>
      <c r="C73" s="200" t="s">
        <v>272</v>
      </c>
      <c r="D73" s="100" t="s">
        <v>66</v>
      </c>
      <c r="E73" s="101">
        <v>60</v>
      </c>
      <c r="F73" s="126">
        <v>0</v>
      </c>
      <c r="G73" s="102">
        <f t="shared" si="1"/>
        <v>0</v>
      </c>
      <c r="I73" s="148"/>
      <c r="J73" s="149"/>
      <c r="K73" s="150"/>
      <c r="L73" s="151"/>
      <c r="O73" s="88"/>
    </row>
    <row r="74" spans="1:15" ht="12.5" customHeight="1">
      <c r="A74" s="98">
        <v>47</v>
      </c>
      <c r="B74" s="153" t="s">
        <v>160</v>
      </c>
      <c r="C74" s="200" t="s">
        <v>273</v>
      </c>
      <c r="D74" s="100" t="s">
        <v>65</v>
      </c>
      <c r="E74" s="101">
        <v>6</v>
      </c>
      <c r="F74" s="126">
        <v>0</v>
      </c>
      <c r="G74" s="102">
        <f t="shared" si="1"/>
        <v>0</v>
      </c>
      <c r="I74" s="148"/>
      <c r="J74" s="149"/>
      <c r="K74" s="150"/>
      <c r="L74" s="151"/>
      <c r="O74" s="88"/>
    </row>
    <row r="75" spans="1:15" ht="12.5" customHeight="1">
      <c r="A75" s="98">
        <v>48</v>
      </c>
      <c r="B75" s="153" t="s">
        <v>160</v>
      </c>
      <c r="C75" s="200" t="s">
        <v>274</v>
      </c>
      <c r="D75" s="100" t="s">
        <v>65</v>
      </c>
      <c r="E75" s="101">
        <v>1</v>
      </c>
      <c r="F75" s="126">
        <v>0</v>
      </c>
      <c r="G75" s="102">
        <f t="shared" si="1"/>
        <v>0</v>
      </c>
      <c r="I75" s="148"/>
      <c r="J75" s="149"/>
      <c r="K75" s="150"/>
      <c r="L75" s="151"/>
      <c r="O75" s="88"/>
    </row>
    <row r="76" spans="1:15" ht="12.5" customHeight="1">
      <c r="A76" s="98">
        <v>49</v>
      </c>
      <c r="B76" s="153" t="s">
        <v>163</v>
      </c>
      <c r="C76" s="200" t="s">
        <v>275</v>
      </c>
      <c r="D76" s="100" t="s">
        <v>65</v>
      </c>
      <c r="E76" s="101">
        <v>2</v>
      </c>
      <c r="F76" s="126">
        <v>0</v>
      </c>
      <c r="G76" s="102">
        <f t="shared" si="1"/>
        <v>0</v>
      </c>
      <c r="I76" s="148"/>
      <c r="J76" s="149"/>
      <c r="K76" s="150"/>
      <c r="L76" s="151"/>
      <c r="O76" s="88"/>
    </row>
    <row r="77" spans="1:15" ht="12.5" customHeight="1">
      <c r="A77" s="98">
        <v>50</v>
      </c>
      <c r="B77" s="153" t="s">
        <v>166</v>
      </c>
      <c r="C77" s="200" t="s">
        <v>276</v>
      </c>
      <c r="D77" s="100" t="s">
        <v>65</v>
      </c>
      <c r="E77" s="101">
        <v>1</v>
      </c>
      <c r="F77" s="126">
        <v>0</v>
      </c>
      <c r="G77" s="102">
        <f t="shared" si="1"/>
        <v>0</v>
      </c>
      <c r="I77" s="148"/>
      <c r="J77" s="149"/>
      <c r="K77" s="150"/>
      <c r="L77" s="151"/>
      <c r="O77" s="88"/>
    </row>
    <row r="78" spans="1:15" ht="12.5" customHeight="1">
      <c r="A78" s="98">
        <v>51</v>
      </c>
      <c r="B78" s="145" t="s">
        <v>183</v>
      </c>
      <c r="C78" s="146" t="s">
        <v>184</v>
      </c>
      <c r="D78" s="100" t="s">
        <v>185</v>
      </c>
      <c r="E78" s="101">
        <v>8</v>
      </c>
      <c r="F78" s="126">
        <v>0</v>
      </c>
      <c r="G78" s="102">
        <f t="shared" si="1"/>
        <v>0</v>
      </c>
      <c r="I78" s="148"/>
      <c r="J78" s="149"/>
      <c r="K78" s="150"/>
      <c r="L78" s="151"/>
      <c r="O78" s="88"/>
    </row>
    <row r="79" spans="1:15" ht="12.5" customHeight="1">
      <c r="A79" s="98">
        <v>52</v>
      </c>
      <c r="B79" s="145" t="s">
        <v>186</v>
      </c>
      <c r="C79" s="146" t="s">
        <v>187</v>
      </c>
      <c r="D79" s="100" t="s">
        <v>185</v>
      </c>
      <c r="E79" s="101">
        <v>20</v>
      </c>
      <c r="F79" s="126">
        <v>0</v>
      </c>
      <c r="G79" s="102">
        <f t="shared" si="1"/>
        <v>0</v>
      </c>
      <c r="I79" s="148"/>
      <c r="J79" s="149"/>
      <c r="K79" s="150"/>
      <c r="L79" s="151"/>
      <c r="O79" s="88"/>
    </row>
    <row r="80" spans="1:15" ht="12.5" customHeight="1">
      <c r="A80" s="190"/>
      <c r="B80" s="180" t="s">
        <v>281</v>
      </c>
      <c r="C80" s="168" t="str">
        <f>C66</f>
        <v>Elektroinstalace</v>
      </c>
      <c r="D80" s="169"/>
      <c r="E80" s="170"/>
      <c r="F80" s="170"/>
      <c r="G80" s="171">
        <f>SUM(G66:G79)</f>
        <v>0</v>
      </c>
      <c r="I80" s="148"/>
      <c r="J80" s="149"/>
      <c r="K80" s="150"/>
      <c r="L80" s="151"/>
      <c r="O80" s="88"/>
    </row>
    <row r="81" spans="1:10" ht="20" customHeight="1">
      <c r="A81" s="119"/>
      <c r="B81" s="120"/>
      <c r="C81" s="121" t="s">
        <v>129</v>
      </c>
      <c r="D81" s="120"/>
      <c r="E81" s="120"/>
      <c r="F81" s="120"/>
      <c r="G81" s="122">
        <f>G80+G65+G58+G55+G49+G45+G42+G31+G27+G24+G17</f>
        <v>0</v>
      </c>
      <c r="J81" s="103"/>
    </row>
    <row r="82" spans="1:10">
      <c r="E82" s="79"/>
      <c r="J82" s="103"/>
    </row>
    <row r="83" spans="1:10">
      <c r="E83" s="79"/>
      <c r="J83" s="103"/>
    </row>
    <row r="84" spans="1:10">
      <c r="E84" s="79"/>
      <c r="J84" s="103"/>
    </row>
    <row r="85" spans="1:10">
      <c r="E85" s="79"/>
      <c r="J85" s="103"/>
    </row>
    <row r="86" spans="1:10">
      <c r="E86" s="79"/>
      <c r="J86" s="103"/>
    </row>
    <row r="87" spans="1:10">
      <c r="E87" s="79"/>
      <c r="J87" s="103"/>
    </row>
    <row r="88" spans="1:10">
      <c r="E88" s="79"/>
      <c r="J88" s="103"/>
    </row>
    <row r="89" spans="1:10">
      <c r="E89" s="79"/>
      <c r="J89" s="103"/>
    </row>
    <row r="90" spans="1:10">
      <c r="E90" s="79"/>
      <c r="J90" s="103"/>
    </row>
    <row r="91" spans="1:10">
      <c r="E91" s="79"/>
      <c r="J91" s="103"/>
    </row>
    <row r="92" spans="1:10">
      <c r="E92" s="79"/>
      <c r="J92" s="103"/>
    </row>
    <row r="93" spans="1:10">
      <c r="E93" s="79"/>
      <c r="J93" s="103"/>
    </row>
    <row r="94" spans="1:10">
      <c r="E94" s="79"/>
      <c r="J94" s="103"/>
    </row>
    <row r="95" spans="1:10">
      <c r="E95" s="79"/>
      <c r="J95" s="103"/>
    </row>
    <row r="96" spans="1:10">
      <c r="E96" s="79"/>
      <c r="J96" s="103"/>
    </row>
    <row r="97" spans="1:10">
      <c r="E97" s="79"/>
      <c r="J97" s="103"/>
    </row>
    <row r="98" spans="1:10">
      <c r="E98" s="79"/>
      <c r="J98" s="103"/>
    </row>
    <row r="99" spans="1:10">
      <c r="A99" s="89"/>
      <c r="B99" s="89"/>
      <c r="C99" s="89"/>
      <c r="D99" s="89"/>
      <c r="E99" s="89"/>
      <c r="F99" s="89"/>
      <c r="G99" s="89"/>
      <c r="J99" s="103"/>
    </row>
    <row r="100" spans="1:10">
      <c r="A100" s="89"/>
      <c r="B100" s="89"/>
      <c r="C100" s="89"/>
      <c r="D100" s="89"/>
      <c r="E100" s="89"/>
      <c r="F100" s="89"/>
      <c r="G100" s="89"/>
      <c r="J100" s="103"/>
    </row>
    <row r="101" spans="1:10">
      <c r="A101" s="89"/>
      <c r="B101" s="89"/>
      <c r="C101" s="89"/>
      <c r="D101" s="89"/>
      <c r="E101" s="89"/>
      <c r="F101" s="89"/>
      <c r="G101" s="89"/>
      <c r="J101" s="103"/>
    </row>
    <row r="102" spans="1:10">
      <c r="A102" s="89"/>
      <c r="B102" s="89"/>
      <c r="C102" s="89"/>
      <c r="D102" s="89"/>
      <c r="E102" s="89"/>
      <c r="F102" s="89"/>
      <c r="G102" s="89"/>
      <c r="J102" s="103"/>
    </row>
    <row r="103" spans="1:10">
      <c r="E103" s="79"/>
      <c r="J103" s="103"/>
    </row>
    <row r="104" spans="1:10">
      <c r="E104" s="79"/>
      <c r="J104" s="103"/>
    </row>
    <row r="105" spans="1:10">
      <c r="E105" s="79"/>
      <c r="J105" s="103"/>
    </row>
    <row r="106" spans="1:10">
      <c r="E106" s="79"/>
      <c r="J106" s="103"/>
    </row>
    <row r="107" spans="1:10">
      <c r="E107" s="79"/>
      <c r="J107" s="103"/>
    </row>
    <row r="108" spans="1:10">
      <c r="E108" s="79"/>
      <c r="J108" s="103"/>
    </row>
    <row r="109" spans="1:10">
      <c r="E109" s="79"/>
      <c r="J109" s="103"/>
    </row>
    <row r="110" spans="1:10">
      <c r="E110" s="79"/>
      <c r="J110" s="103"/>
    </row>
    <row r="111" spans="1:10">
      <c r="E111" s="79"/>
      <c r="J111" s="103"/>
    </row>
    <row r="112" spans="1:10">
      <c r="E112" s="79"/>
      <c r="J112" s="103"/>
    </row>
    <row r="113" spans="5:10">
      <c r="E113" s="79"/>
      <c r="J113" s="103"/>
    </row>
    <row r="114" spans="5:10">
      <c r="E114" s="79"/>
      <c r="J114" s="103"/>
    </row>
    <row r="115" spans="5:10">
      <c r="E115" s="79"/>
      <c r="J115" s="103"/>
    </row>
    <row r="116" spans="5:10">
      <c r="E116" s="79"/>
      <c r="J116" s="103"/>
    </row>
    <row r="117" spans="5:10">
      <c r="E117" s="79"/>
      <c r="J117" s="103"/>
    </row>
    <row r="118" spans="5:10">
      <c r="E118" s="79"/>
      <c r="J118" s="103"/>
    </row>
    <row r="119" spans="5:10">
      <c r="E119" s="79"/>
      <c r="J119" s="103"/>
    </row>
    <row r="120" spans="5:10">
      <c r="E120" s="79"/>
      <c r="J120" s="103"/>
    </row>
    <row r="121" spans="5:10">
      <c r="E121" s="79"/>
      <c r="J121" s="103"/>
    </row>
    <row r="122" spans="5:10">
      <c r="E122" s="79"/>
      <c r="J122" s="103"/>
    </row>
    <row r="123" spans="5:10">
      <c r="E123" s="79"/>
      <c r="J123" s="103"/>
    </row>
    <row r="124" spans="5:10">
      <c r="E124" s="79"/>
      <c r="J124" s="103"/>
    </row>
    <row r="125" spans="5:10">
      <c r="E125" s="79"/>
      <c r="J125" s="103"/>
    </row>
    <row r="126" spans="5:10">
      <c r="E126" s="79"/>
      <c r="J126" s="103"/>
    </row>
    <row r="127" spans="5:10">
      <c r="E127" s="79"/>
      <c r="J127" s="103"/>
    </row>
    <row r="128" spans="5:10">
      <c r="E128" s="79"/>
      <c r="J128" s="103"/>
    </row>
    <row r="129" spans="1:10">
      <c r="E129" s="79"/>
      <c r="J129" s="103"/>
    </row>
    <row r="130" spans="1:10">
      <c r="E130" s="79"/>
      <c r="J130" s="103"/>
    </row>
    <row r="131" spans="1:10">
      <c r="E131" s="79"/>
      <c r="J131" s="103"/>
    </row>
    <row r="132" spans="1:10">
      <c r="E132" s="79"/>
      <c r="J132" s="103"/>
    </row>
    <row r="133" spans="1:10">
      <c r="E133" s="79"/>
      <c r="J133" s="103"/>
    </row>
    <row r="134" spans="1:10">
      <c r="A134" s="90"/>
      <c r="B134" s="90"/>
      <c r="J134" s="103"/>
    </row>
    <row r="135" spans="1:10">
      <c r="A135" s="89"/>
      <c r="B135" s="89"/>
      <c r="C135" s="92"/>
      <c r="D135" s="92"/>
      <c r="E135" s="93"/>
      <c r="F135" s="92"/>
      <c r="G135" s="94"/>
      <c r="J135" s="103"/>
    </row>
    <row r="136" spans="1:10">
      <c r="A136" s="95"/>
      <c r="B136" s="95"/>
      <c r="C136" s="89"/>
      <c r="D136" s="89"/>
      <c r="E136" s="96"/>
      <c r="F136" s="89"/>
      <c r="G136" s="89"/>
      <c r="J136" s="103"/>
    </row>
    <row r="137" spans="1:10">
      <c r="A137" s="89"/>
      <c r="B137" s="89"/>
      <c r="C137" s="89"/>
      <c r="D137" s="89"/>
      <c r="E137" s="96"/>
      <c r="F137" s="89"/>
      <c r="G137" s="89"/>
      <c r="J137" s="103"/>
    </row>
    <row r="138" spans="1:10">
      <c r="A138" s="89"/>
      <c r="B138" s="89"/>
      <c r="C138" s="89"/>
      <c r="D138" s="89"/>
      <c r="E138" s="96"/>
      <c r="F138" s="89"/>
      <c r="G138" s="89"/>
    </row>
    <row r="139" spans="1:10">
      <c r="A139" s="89"/>
      <c r="B139" s="89"/>
      <c r="C139" s="89"/>
      <c r="D139" s="89"/>
      <c r="E139" s="96"/>
      <c r="F139" s="89"/>
      <c r="G139" s="89"/>
    </row>
    <row r="140" spans="1:10">
      <c r="A140" s="89"/>
      <c r="B140" s="89"/>
      <c r="C140" s="89"/>
      <c r="D140" s="89"/>
      <c r="E140" s="96"/>
      <c r="F140" s="89"/>
      <c r="G140" s="89"/>
    </row>
    <row r="141" spans="1:10">
      <c r="A141" s="89"/>
      <c r="B141" s="89"/>
      <c r="C141" s="89"/>
      <c r="D141" s="89"/>
      <c r="E141" s="96"/>
      <c r="F141" s="89"/>
      <c r="G141" s="89"/>
    </row>
    <row r="142" spans="1:10">
      <c r="A142" s="89"/>
      <c r="B142" s="89"/>
      <c r="C142" s="89"/>
      <c r="D142" s="89"/>
      <c r="E142" s="96"/>
      <c r="F142" s="89"/>
      <c r="G142" s="89"/>
    </row>
    <row r="143" spans="1:10">
      <c r="A143" s="89"/>
      <c r="B143" s="89"/>
      <c r="C143" s="89"/>
      <c r="D143" s="89"/>
      <c r="E143" s="96"/>
      <c r="F143" s="89"/>
      <c r="G143" s="89"/>
    </row>
    <row r="144" spans="1:10">
      <c r="A144" s="89"/>
      <c r="B144" s="89"/>
      <c r="C144" s="89"/>
      <c r="D144" s="89"/>
      <c r="E144" s="96"/>
      <c r="F144" s="89"/>
      <c r="G144" s="89"/>
    </row>
    <row r="145" spans="1:7">
      <c r="A145" s="89"/>
      <c r="B145" s="89"/>
      <c r="C145" s="89"/>
      <c r="D145" s="89"/>
      <c r="E145" s="96"/>
      <c r="F145" s="89"/>
      <c r="G145" s="89"/>
    </row>
    <row r="146" spans="1:7">
      <c r="A146" s="89"/>
      <c r="B146" s="89"/>
      <c r="C146" s="89"/>
      <c r="D146" s="89"/>
      <c r="E146" s="96"/>
      <c r="F146" s="89"/>
      <c r="G146" s="89"/>
    </row>
    <row r="147" spans="1:7">
      <c r="A147" s="89"/>
      <c r="B147" s="89"/>
      <c r="C147" s="89"/>
      <c r="D147" s="89"/>
      <c r="E147" s="96"/>
      <c r="F147" s="89"/>
      <c r="G147" s="89"/>
    </row>
    <row r="148" spans="1:7">
      <c r="A148" s="89"/>
      <c r="B148" s="89"/>
      <c r="C148" s="89"/>
      <c r="D148" s="89"/>
      <c r="E148" s="96"/>
      <c r="F148" s="89"/>
      <c r="G148" s="89"/>
    </row>
  </sheetData>
  <mergeCells count="4">
    <mergeCell ref="A1:G1"/>
    <mergeCell ref="A3:B3"/>
    <mergeCell ref="A4:B4"/>
    <mergeCell ref="E4:G4"/>
  </mergeCells>
  <pageMargins left="0.70866141732283472" right="0.70866141732283472" top="0.78740157480314965" bottom="0.78740157480314965" header="0.31496062992125984" footer="0.31496062992125984"/>
  <pageSetup paperSize="9" scale="91" orientation="portrait"/>
  <rowBreaks count="1" manualBreakCount="1">
    <brk id="55" max="6" man="1"/>
  </rowBreaks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Z81"/>
  <sheetViews>
    <sheetView workbookViewId="0">
      <selection activeCell="C14" sqref="C14"/>
    </sheetView>
  </sheetViews>
  <sheetFormatPr baseColWidth="10" defaultColWidth="9.140625" defaultRowHeight="13" x14ac:dyDescent="0"/>
  <cols>
    <col min="1" max="1" width="3.85546875" style="79" customWidth="1"/>
    <col min="2" max="2" width="12" style="79" customWidth="1"/>
    <col min="3" max="3" width="40.42578125" style="79" customWidth="1"/>
    <col min="4" max="4" width="5.5703125" style="79" customWidth="1"/>
    <col min="5" max="5" width="8.5703125" style="91" customWidth="1"/>
    <col min="6" max="6" width="9.85546875" style="79" customWidth="1"/>
    <col min="7" max="7" width="13.85546875" style="79" customWidth="1"/>
    <col min="8" max="16384" width="9.140625" style="79"/>
  </cols>
  <sheetData>
    <row r="1" spans="1:104" ht="16">
      <c r="A1" s="231" t="s">
        <v>45</v>
      </c>
      <c r="B1" s="231"/>
      <c r="C1" s="231"/>
      <c r="D1" s="231"/>
      <c r="E1" s="231"/>
      <c r="F1" s="231"/>
      <c r="G1" s="231"/>
    </row>
    <row r="2" spans="1:104" ht="14" thickBot="1">
      <c r="A2" s="80"/>
      <c r="B2" s="81"/>
      <c r="C2" s="82"/>
      <c r="D2" s="82"/>
      <c r="E2" s="83"/>
      <c r="F2" s="82"/>
      <c r="G2" s="82"/>
    </row>
    <row r="3" spans="1:104" s="109" customFormat="1" ht="19" customHeight="1" thickTop="1">
      <c r="A3" s="232" t="s">
        <v>4</v>
      </c>
      <c r="B3" s="233"/>
      <c r="C3" s="104" t="s">
        <v>195</v>
      </c>
      <c r="D3" s="105"/>
      <c r="E3" s="106"/>
      <c r="F3" s="107"/>
      <c r="G3" s="108"/>
    </row>
    <row r="4" spans="1:104" s="109" customFormat="1" ht="19" customHeight="1" thickBot="1">
      <c r="A4" s="234" t="s">
        <v>1</v>
      </c>
      <c r="B4" s="235"/>
      <c r="C4" s="110" t="s">
        <v>196</v>
      </c>
      <c r="D4" s="111"/>
      <c r="E4" s="236"/>
      <c r="F4" s="236"/>
      <c r="G4" s="237"/>
    </row>
    <row r="5" spans="1:104" ht="14" thickTop="1">
      <c r="A5" s="84"/>
      <c r="B5" s="85"/>
      <c r="C5" s="85"/>
      <c r="D5" s="80"/>
      <c r="E5" s="86"/>
      <c r="F5" s="80"/>
      <c r="G5" s="87"/>
    </row>
    <row r="6" spans="1:104" s="116" customFormat="1" ht="19" customHeight="1">
      <c r="A6" s="112" t="s">
        <v>46</v>
      </c>
      <c r="B6" s="113" t="s">
        <v>47</v>
      </c>
      <c r="C6" s="113" t="s">
        <v>48</v>
      </c>
      <c r="D6" s="113" t="s">
        <v>49</v>
      </c>
      <c r="E6" s="114" t="s">
        <v>50</v>
      </c>
      <c r="F6" s="113" t="s">
        <v>51</v>
      </c>
      <c r="G6" s="115" t="s">
        <v>52</v>
      </c>
    </row>
    <row r="7" spans="1:104" ht="12.75" customHeight="1">
      <c r="A7" s="117">
        <v>1</v>
      </c>
      <c r="B7" s="136"/>
      <c r="C7" s="219" t="s">
        <v>330</v>
      </c>
      <c r="D7" s="131" t="s">
        <v>65</v>
      </c>
      <c r="E7" s="127">
        <v>1</v>
      </c>
      <c r="F7" s="135">
        <v>0</v>
      </c>
      <c r="G7" s="118">
        <f t="shared" ref="G7" si="0">E7*F7</f>
        <v>0</v>
      </c>
      <c r="O7" s="88"/>
    </row>
    <row r="8" spans="1:104" ht="20" customHeight="1">
      <c r="A8" s="119"/>
      <c r="B8" s="120"/>
      <c r="C8" s="121" t="s">
        <v>129</v>
      </c>
      <c r="D8" s="120"/>
      <c r="E8" s="120"/>
      <c r="F8" s="120"/>
      <c r="G8" s="217">
        <f>SUM(G7:G7)</f>
        <v>0</v>
      </c>
      <c r="O8" s="88">
        <v>2</v>
      </c>
      <c r="AZ8" s="79">
        <v>1</v>
      </c>
      <c r="BA8" s="79" t="e">
        <f>IF(AZ8=1,#REF!,0)</f>
        <v>#REF!</v>
      </c>
      <c r="BB8" s="79">
        <f>IF(AZ8=2,#REF!,0)</f>
        <v>0</v>
      </c>
      <c r="BC8" s="79">
        <f>IF(AZ8=3,#REF!,0)</f>
        <v>0</v>
      </c>
      <c r="BD8" s="79">
        <f>IF(AZ8=4,#REF!,0)</f>
        <v>0</v>
      </c>
      <c r="BE8" s="79">
        <f>IF(AZ8=5,#REF!,0)</f>
        <v>0</v>
      </c>
      <c r="CZ8" s="79">
        <v>0</v>
      </c>
    </row>
    <row r="9" spans="1:104">
      <c r="A9" s="80"/>
      <c r="B9" s="80"/>
      <c r="C9" s="80"/>
      <c r="D9" s="80"/>
      <c r="E9" s="80"/>
      <c r="F9" s="80"/>
      <c r="G9" s="80"/>
    </row>
    <row r="10" spans="1:104">
      <c r="E10" s="79"/>
      <c r="G10" s="103"/>
    </row>
    <row r="11" spans="1:104">
      <c r="E11" s="79"/>
    </row>
    <row r="12" spans="1:104">
      <c r="E12" s="79"/>
    </row>
    <row r="13" spans="1:104">
      <c r="E13" s="79"/>
    </row>
    <row r="14" spans="1:104">
      <c r="E14" s="79"/>
    </row>
    <row r="15" spans="1:104">
      <c r="E15" s="79"/>
    </row>
    <row r="16" spans="1:104">
      <c r="E16" s="79"/>
    </row>
    <row r="17" spans="1:7">
      <c r="E17" s="79"/>
    </row>
    <row r="18" spans="1:7">
      <c r="E18" s="79"/>
    </row>
    <row r="19" spans="1:7">
      <c r="E19" s="79"/>
    </row>
    <row r="20" spans="1:7">
      <c r="E20" s="79"/>
    </row>
    <row r="21" spans="1:7">
      <c r="E21" s="79"/>
    </row>
    <row r="22" spans="1:7">
      <c r="E22" s="79"/>
    </row>
    <row r="23" spans="1:7">
      <c r="E23" s="79"/>
    </row>
    <row r="24" spans="1:7">
      <c r="E24" s="79"/>
    </row>
    <row r="25" spans="1:7">
      <c r="E25" s="79"/>
    </row>
    <row r="26" spans="1:7">
      <c r="E26" s="79"/>
    </row>
    <row r="27" spans="1:7">
      <c r="E27" s="79"/>
    </row>
    <row r="28" spans="1:7">
      <c r="E28" s="79"/>
    </row>
    <row r="29" spans="1:7">
      <c r="E29" s="79"/>
    </row>
    <row r="30" spans="1:7">
      <c r="E30" s="79"/>
    </row>
    <row r="31" spans="1:7">
      <c r="E31" s="79"/>
    </row>
    <row r="32" spans="1:7">
      <c r="A32" s="89"/>
      <c r="B32" s="89"/>
      <c r="C32" s="89"/>
      <c r="D32" s="89"/>
      <c r="E32" s="89"/>
      <c r="F32" s="89"/>
      <c r="G32" s="89"/>
    </row>
    <row r="33" spans="1:7">
      <c r="A33" s="89"/>
      <c r="B33" s="89"/>
      <c r="C33" s="89"/>
      <c r="D33" s="89"/>
      <c r="E33" s="89"/>
      <c r="F33" s="89"/>
      <c r="G33" s="89"/>
    </row>
    <row r="34" spans="1:7">
      <c r="A34" s="89"/>
      <c r="B34" s="89"/>
      <c r="C34" s="89"/>
      <c r="D34" s="89"/>
      <c r="E34" s="89"/>
      <c r="F34" s="89"/>
      <c r="G34" s="89"/>
    </row>
    <row r="35" spans="1:7">
      <c r="A35" s="89"/>
      <c r="B35" s="89"/>
      <c r="C35" s="89"/>
      <c r="D35" s="89"/>
      <c r="E35" s="89"/>
      <c r="F35" s="89"/>
      <c r="G35" s="89"/>
    </row>
    <row r="36" spans="1:7">
      <c r="E36" s="79"/>
    </row>
    <row r="37" spans="1:7">
      <c r="E37" s="79"/>
    </row>
    <row r="38" spans="1:7">
      <c r="E38" s="79"/>
    </row>
    <row r="39" spans="1:7">
      <c r="E39" s="79"/>
    </row>
    <row r="40" spans="1:7">
      <c r="E40" s="79"/>
    </row>
    <row r="41" spans="1:7">
      <c r="E41" s="79"/>
    </row>
    <row r="42" spans="1:7">
      <c r="E42" s="79"/>
    </row>
    <row r="43" spans="1:7">
      <c r="E43" s="79"/>
    </row>
    <row r="44" spans="1:7">
      <c r="E44" s="79"/>
    </row>
    <row r="45" spans="1:7">
      <c r="E45" s="79"/>
    </row>
    <row r="46" spans="1:7">
      <c r="E46" s="79"/>
    </row>
    <row r="47" spans="1:7">
      <c r="E47" s="79"/>
    </row>
    <row r="48" spans="1:7">
      <c r="E48" s="79"/>
    </row>
    <row r="49" spans="5:5">
      <c r="E49" s="79"/>
    </row>
    <row r="50" spans="5:5">
      <c r="E50" s="79"/>
    </row>
    <row r="51" spans="5:5">
      <c r="E51" s="79"/>
    </row>
    <row r="52" spans="5:5">
      <c r="E52" s="79"/>
    </row>
    <row r="53" spans="5:5">
      <c r="E53" s="79"/>
    </row>
    <row r="54" spans="5:5">
      <c r="E54" s="79"/>
    </row>
    <row r="55" spans="5:5">
      <c r="E55" s="79"/>
    </row>
    <row r="56" spans="5:5">
      <c r="E56" s="79"/>
    </row>
    <row r="57" spans="5:5">
      <c r="E57" s="79"/>
    </row>
    <row r="58" spans="5:5">
      <c r="E58" s="79"/>
    </row>
    <row r="59" spans="5:5">
      <c r="E59" s="79"/>
    </row>
    <row r="60" spans="5:5">
      <c r="E60" s="79"/>
    </row>
    <row r="61" spans="5:5">
      <c r="E61" s="79"/>
    </row>
    <row r="62" spans="5:5">
      <c r="E62" s="79"/>
    </row>
    <row r="63" spans="5:5">
      <c r="E63" s="79"/>
    </row>
    <row r="64" spans="5:5">
      <c r="E64" s="79"/>
    </row>
    <row r="65" spans="1:7">
      <c r="E65" s="79"/>
    </row>
    <row r="66" spans="1:7">
      <c r="E66" s="79"/>
    </row>
    <row r="67" spans="1:7">
      <c r="A67" s="90"/>
      <c r="B67" s="90"/>
    </row>
    <row r="68" spans="1:7">
      <c r="A68" s="89"/>
      <c r="B68" s="89"/>
      <c r="C68" s="92"/>
      <c r="D68" s="92"/>
      <c r="E68" s="93"/>
      <c r="F68" s="92"/>
      <c r="G68" s="94"/>
    </row>
    <row r="69" spans="1:7">
      <c r="A69" s="95"/>
      <c r="B69" s="95"/>
      <c r="C69" s="89"/>
      <c r="D69" s="89"/>
      <c r="E69" s="96"/>
      <c r="F69" s="89"/>
      <c r="G69" s="89"/>
    </row>
    <row r="70" spans="1:7">
      <c r="A70" s="89"/>
      <c r="B70" s="89"/>
      <c r="C70" s="89"/>
      <c r="D70" s="89"/>
      <c r="E70" s="96"/>
      <c r="F70" s="89"/>
      <c r="G70" s="89"/>
    </row>
    <row r="71" spans="1:7">
      <c r="A71" s="89"/>
      <c r="B71" s="89"/>
      <c r="C71" s="89"/>
      <c r="D71" s="89"/>
      <c r="E71" s="96"/>
      <c r="F71" s="89"/>
      <c r="G71" s="89"/>
    </row>
    <row r="72" spans="1:7">
      <c r="A72" s="89"/>
      <c r="B72" s="89"/>
      <c r="C72" s="89"/>
      <c r="D72" s="89"/>
      <c r="E72" s="96"/>
      <c r="F72" s="89"/>
      <c r="G72" s="89"/>
    </row>
    <row r="73" spans="1:7">
      <c r="A73" s="89"/>
      <c r="B73" s="89"/>
      <c r="C73" s="89"/>
      <c r="D73" s="89"/>
      <c r="E73" s="96"/>
      <c r="F73" s="89"/>
      <c r="G73" s="89"/>
    </row>
    <row r="74" spans="1:7">
      <c r="A74" s="89"/>
      <c r="B74" s="89"/>
      <c r="C74" s="89"/>
      <c r="D74" s="89"/>
      <c r="E74" s="96"/>
      <c r="F74" s="89"/>
      <c r="G74" s="89"/>
    </row>
    <row r="75" spans="1:7">
      <c r="A75" s="89"/>
      <c r="B75" s="89"/>
      <c r="C75" s="89"/>
      <c r="D75" s="89"/>
      <c r="E75" s="96"/>
      <c r="F75" s="89"/>
      <c r="G75" s="89"/>
    </row>
    <row r="76" spans="1:7">
      <c r="A76" s="89"/>
      <c r="B76" s="89"/>
      <c r="C76" s="89"/>
      <c r="D76" s="89"/>
      <c r="E76" s="96"/>
      <c r="F76" s="89"/>
      <c r="G76" s="89"/>
    </row>
    <row r="77" spans="1:7">
      <c r="A77" s="89"/>
      <c r="B77" s="89"/>
      <c r="C77" s="89"/>
      <c r="D77" s="89"/>
      <c r="E77" s="96"/>
      <c r="F77" s="89"/>
      <c r="G77" s="89"/>
    </row>
    <row r="78" spans="1:7">
      <c r="A78" s="89"/>
      <c r="B78" s="89"/>
      <c r="C78" s="89"/>
      <c r="D78" s="89"/>
      <c r="E78" s="96"/>
      <c r="F78" s="89"/>
      <c r="G78" s="89"/>
    </row>
    <row r="79" spans="1:7">
      <c r="A79" s="89"/>
      <c r="B79" s="89"/>
      <c r="C79" s="89"/>
      <c r="D79" s="89"/>
      <c r="E79" s="96"/>
      <c r="F79" s="89"/>
      <c r="G79" s="89"/>
    </row>
    <row r="80" spans="1:7">
      <c r="A80" s="89"/>
      <c r="B80" s="89"/>
      <c r="C80" s="89"/>
      <c r="D80" s="89"/>
      <c r="E80" s="96"/>
      <c r="F80" s="89"/>
      <c r="G80" s="89"/>
    </row>
    <row r="81" spans="1:7">
      <c r="A81" s="89"/>
      <c r="B81" s="89"/>
      <c r="C81" s="89"/>
      <c r="D81" s="89"/>
      <c r="E81" s="96"/>
      <c r="F81" s="89"/>
      <c r="G81" s="89"/>
    </row>
  </sheetData>
  <mergeCells count="4">
    <mergeCell ref="A1:G1"/>
    <mergeCell ref="A3:B3"/>
    <mergeCell ref="A4:B4"/>
    <mergeCell ref="E4:G4"/>
  </mergeCells>
  <pageMargins left="0.7" right="0.7" top="0.78740157499999996" bottom="0.78740157499999996" header="0.3" footer="0.3"/>
  <pageSetup paperSize="9" scale="95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77"/>
  <sheetViews>
    <sheetView workbookViewId="0">
      <selection activeCell="G36" sqref="G36"/>
    </sheetView>
  </sheetViews>
  <sheetFormatPr baseColWidth="10" defaultColWidth="9.140625" defaultRowHeight="13" x14ac:dyDescent="0"/>
  <cols>
    <col min="1" max="1" width="3.85546875" style="79" customWidth="1"/>
    <col min="2" max="2" width="12" style="79" customWidth="1"/>
    <col min="3" max="3" width="40.42578125" style="79" customWidth="1"/>
    <col min="4" max="4" width="8.42578125" style="79" customWidth="1"/>
    <col min="5" max="5" width="8.5703125" style="91" customWidth="1"/>
    <col min="6" max="6" width="9.85546875" style="79" customWidth="1"/>
    <col min="7" max="7" width="13.85546875" style="79" customWidth="1"/>
    <col min="8" max="16384" width="9.140625" style="79"/>
  </cols>
  <sheetData>
    <row r="1" spans="1:15" s="109" customFormat="1" ht="20" customHeight="1">
      <c r="A1" s="238" t="s">
        <v>45</v>
      </c>
      <c r="B1" s="238"/>
      <c r="C1" s="238"/>
      <c r="D1" s="238"/>
      <c r="E1" s="238"/>
      <c r="F1" s="238"/>
      <c r="G1" s="238"/>
    </row>
    <row r="2" spans="1:15" ht="14" thickBot="1">
      <c r="A2" s="80"/>
      <c r="B2" s="81"/>
      <c r="C2" s="82"/>
      <c r="D2" s="82"/>
      <c r="E2" s="83"/>
      <c r="F2" s="82"/>
      <c r="G2" s="82"/>
    </row>
    <row r="3" spans="1:15" ht="20" customHeight="1" thickTop="1">
      <c r="A3" s="232" t="s">
        <v>4</v>
      </c>
      <c r="B3" s="233"/>
      <c r="C3" s="104" t="s">
        <v>190</v>
      </c>
      <c r="D3" s="105"/>
      <c r="E3" s="106"/>
      <c r="F3" s="107"/>
      <c r="G3" s="108"/>
    </row>
    <row r="4" spans="1:15" ht="20" customHeight="1" thickBot="1">
      <c r="A4" s="234" t="s">
        <v>1</v>
      </c>
      <c r="B4" s="235"/>
      <c r="C4" s="110" t="s">
        <v>191</v>
      </c>
      <c r="D4" s="111"/>
      <c r="E4" s="236"/>
      <c r="F4" s="236"/>
      <c r="G4" s="237"/>
    </row>
    <row r="5" spans="1:15" ht="14" thickTop="1">
      <c r="A5" s="84"/>
      <c r="B5" s="85"/>
      <c r="C5" s="85"/>
      <c r="D5" s="80"/>
      <c r="E5" s="86"/>
      <c r="F5" s="80"/>
      <c r="G5" s="87"/>
    </row>
    <row r="6" spans="1:15" ht="20" customHeight="1">
      <c r="A6" s="144" t="s">
        <v>46</v>
      </c>
      <c r="B6" s="113" t="s">
        <v>47</v>
      </c>
      <c r="C6" s="113" t="s">
        <v>48</v>
      </c>
      <c r="D6" s="113" t="s">
        <v>49</v>
      </c>
      <c r="E6" s="114" t="s">
        <v>50</v>
      </c>
      <c r="F6" s="113" t="s">
        <v>51</v>
      </c>
      <c r="G6" s="115" t="s">
        <v>52</v>
      </c>
      <c r="I6" s="89"/>
      <c r="J6" s="89"/>
    </row>
    <row r="7" spans="1:15" ht="12.75" customHeight="1">
      <c r="A7" s="98">
        <v>1</v>
      </c>
      <c r="B7" s="145"/>
      <c r="C7" s="146" t="s">
        <v>192</v>
      </c>
      <c r="D7" s="100" t="s">
        <v>65</v>
      </c>
      <c r="E7" s="101">
        <v>1</v>
      </c>
      <c r="F7" s="147">
        <v>0</v>
      </c>
      <c r="G7" s="102">
        <f t="shared" ref="G7:G9" si="0">E7*F7</f>
        <v>0</v>
      </c>
      <c r="I7" s="148"/>
      <c r="J7" s="149"/>
      <c r="K7" s="150"/>
      <c r="L7" s="151"/>
      <c r="O7" s="88"/>
    </row>
    <row r="8" spans="1:15" ht="12.5" customHeight="1">
      <c r="A8" s="98">
        <v>2</v>
      </c>
      <c r="B8" s="145"/>
      <c r="C8" s="146" t="s">
        <v>193</v>
      </c>
      <c r="D8" s="100" t="s">
        <v>65</v>
      </c>
      <c r="E8" s="101">
        <v>1</v>
      </c>
      <c r="F8" s="147">
        <v>0</v>
      </c>
      <c r="G8" s="102">
        <f t="shared" si="0"/>
        <v>0</v>
      </c>
      <c r="I8" s="148"/>
      <c r="J8" s="149"/>
      <c r="K8" s="150"/>
      <c r="L8" s="151"/>
      <c r="O8" s="88"/>
    </row>
    <row r="9" spans="1:15" ht="12.75" customHeight="1">
      <c r="A9" s="98">
        <v>3</v>
      </c>
      <c r="B9" s="145"/>
      <c r="C9" s="146" t="s">
        <v>194</v>
      </c>
      <c r="D9" s="100" t="s">
        <v>65</v>
      </c>
      <c r="E9" s="101">
        <v>1</v>
      </c>
      <c r="F9" s="147">
        <v>0</v>
      </c>
      <c r="G9" s="102">
        <f t="shared" si="0"/>
        <v>0</v>
      </c>
      <c r="I9" s="148"/>
      <c r="J9" s="149"/>
      <c r="K9" s="150"/>
      <c r="L9" s="151"/>
      <c r="O9" s="88"/>
    </row>
    <row r="10" spans="1:15" ht="20" customHeight="1">
      <c r="A10" s="119"/>
      <c r="B10" s="120"/>
      <c r="C10" s="121" t="s">
        <v>129</v>
      </c>
      <c r="D10" s="120"/>
      <c r="E10" s="120"/>
      <c r="F10" s="120"/>
      <c r="G10" s="218">
        <f>SUM(G7:G9)</f>
        <v>0</v>
      </c>
      <c r="J10" s="103"/>
    </row>
    <row r="11" spans="1:15">
      <c r="E11" s="79"/>
      <c r="J11" s="103"/>
    </row>
    <row r="12" spans="1:15">
      <c r="E12" s="79"/>
      <c r="J12" s="103"/>
    </row>
    <row r="13" spans="1:15">
      <c r="E13" s="79"/>
      <c r="J13" s="103"/>
    </row>
    <row r="14" spans="1:15">
      <c r="E14" s="79"/>
      <c r="J14" s="103"/>
    </row>
    <row r="15" spans="1:15">
      <c r="E15" s="79"/>
      <c r="J15" s="103"/>
    </row>
    <row r="16" spans="1:15">
      <c r="E16" s="79"/>
      <c r="J16" s="103"/>
    </row>
    <row r="17" spans="1:10">
      <c r="E17" s="79"/>
      <c r="J17" s="103"/>
    </row>
    <row r="18" spans="1:10">
      <c r="E18" s="79"/>
      <c r="J18" s="103"/>
    </row>
    <row r="19" spans="1:10">
      <c r="E19" s="79"/>
      <c r="J19" s="103"/>
    </row>
    <row r="20" spans="1:10">
      <c r="E20" s="79"/>
      <c r="J20" s="103"/>
    </row>
    <row r="21" spans="1:10">
      <c r="E21" s="79"/>
      <c r="J21" s="103"/>
    </row>
    <row r="22" spans="1:10">
      <c r="E22" s="79"/>
      <c r="J22" s="103"/>
    </row>
    <row r="23" spans="1:10">
      <c r="E23" s="79"/>
      <c r="J23" s="103"/>
    </row>
    <row r="24" spans="1:10">
      <c r="E24" s="79"/>
      <c r="J24" s="103"/>
    </row>
    <row r="25" spans="1:10">
      <c r="E25" s="79"/>
      <c r="J25" s="103"/>
    </row>
    <row r="26" spans="1:10">
      <c r="E26" s="79"/>
      <c r="J26" s="103"/>
    </row>
    <row r="27" spans="1:10">
      <c r="E27" s="79"/>
      <c r="J27" s="103"/>
    </row>
    <row r="28" spans="1:10">
      <c r="A28" s="89"/>
      <c r="B28" s="89"/>
      <c r="C28" s="89"/>
      <c r="D28" s="89"/>
      <c r="E28" s="89"/>
      <c r="F28" s="89"/>
      <c r="G28" s="89"/>
      <c r="J28" s="103"/>
    </row>
    <row r="29" spans="1:10">
      <c r="A29" s="89"/>
      <c r="B29" s="89"/>
      <c r="C29" s="89"/>
      <c r="D29" s="89"/>
      <c r="E29" s="89"/>
      <c r="F29" s="89"/>
      <c r="G29" s="89"/>
      <c r="J29" s="103"/>
    </row>
    <row r="30" spans="1:10">
      <c r="A30" s="89"/>
      <c r="B30" s="89"/>
      <c r="C30" s="89"/>
      <c r="D30" s="89"/>
      <c r="E30" s="89"/>
      <c r="F30" s="89"/>
      <c r="G30" s="89"/>
      <c r="J30" s="103"/>
    </row>
    <row r="31" spans="1:10">
      <c r="A31" s="89"/>
      <c r="B31" s="89"/>
      <c r="C31" s="89"/>
      <c r="D31" s="89"/>
      <c r="E31" s="89"/>
      <c r="F31" s="89"/>
      <c r="G31" s="89"/>
      <c r="J31" s="103"/>
    </row>
    <row r="32" spans="1:10">
      <c r="E32" s="79"/>
      <c r="J32" s="103"/>
    </row>
    <row r="33" spans="5:10">
      <c r="E33" s="79"/>
      <c r="J33" s="103"/>
    </row>
    <row r="34" spans="5:10">
      <c r="E34" s="79"/>
      <c r="J34" s="103"/>
    </row>
    <row r="35" spans="5:10">
      <c r="E35" s="79"/>
      <c r="J35" s="103"/>
    </row>
    <row r="36" spans="5:10">
      <c r="E36" s="79"/>
      <c r="J36" s="103"/>
    </row>
    <row r="37" spans="5:10">
      <c r="E37" s="79"/>
      <c r="J37" s="103"/>
    </row>
    <row r="38" spans="5:10">
      <c r="E38" s="79"/>
      <c r="J38" s="103"/>
    </row>
    <row r="39" spans="5:10">
      <c r="E39" s="79"/>
      <c r="J39" s="103"/>
    </row>
    <row r="40" spans="5:10">
      <c r="E40" s="79"/>
      <c r="J40" s="103"/>
    </row>
    <row r="41" spans="5:10">
      <c r="E41" s="79"/>
      <c r="J41" s="103"/>
    </row>
    <row r="42" spans="5:10">
      <c r="E42" s="79"/>
      <c r="J42" s="103"/>
    </row>
    <row r="43" spans="5:10">
      <c r="E43" s="79"/>
      <c r="J43" s="103"/>
    </row>
    <row r="44" spans="5:10">
      <c r="E44" s="79"/>
      <c r="J44" s="103"/>
    </row>
    <row r="45" spans="5:10">
      <c r="E45" s="79"/>
      <c r="J45" s="103"/>
    </row>
    <row r="46" spans="5:10">
      <c r="E46" s="79"/>
      <c r="J46" s="103"/>
    </row>
    <row r="47" spans="5:10">
      <c r="E47" s="79"/>
      <c r="J47" s="103"/>
    </row>
    <row r="48" spans="5:10">
      <c r="E48" s="79"/>
      <c r="J48" s="103"/>
    </row>
    <row r="49" spans="1:10">
      <c r="E49" s="79"/>
      <c r="J49" s="103"/>
    </row>
    <row r="50" spans="1:10">
      <c r="E50" s="79"/>
      <c r="J50" s="103"/>
    </row>
    <row r="51" spans="1:10">
      <c r="E51" s="79"/>
      <c r="J51" s="103"/>
    </row>
    <row r="52" spans="1:10">
      <c r="E52" s="79"/>
      <c r="J52" s="103"/>
    </row>
    <row r="53" spans="1:10">
      <c r="E53" s="79"/>
      <c r="J53" s="103"/>
    </row>
    <row r="54" spans="1:10">
      <c r="E54" s="79"/>
      <c r="J54" s="103"/>
    </row>
    <row r="55" spans="1:10">
      <c r="E55" s="79"/>
      <c r="J55" s="103"/>
    </row>
    <row r="56" spans="1:10">
      <c r="E56" s="79"/>
      <c r="J56" s="103"/>
    </row>
    <row r="57" spans="1:10">
      <c r="E57" s="79"/>
      <c r="J57" s="103"/>
    </row>
    <row r="58" spans="1:10">
      <c r="E58" s="79"/>
      <c r="J58" s="103"/>
    </row>
    <row r="59" spans="1:10">
      <c r="E59" s="79"/>
      <c r="J59" s="103"/>
    </row>
    <row r="60" spans="1:10">
      <c r="E60" s="79"/>
      <c r="J60" s="103"/>
    </row>
    <row r="61" spans="1:10">
      <c r="E61" s="79"/>
      <c r="J61" s="103"/>
    </row>
    <row r="62" spans="1:10">
      <c r="E62" s="79"/>
      <c r="J62" s="103"/>
    </row>
    <row r="63" spans="1:10">
      <c r="A63" s="90"/>
      <c r="B63" s="90"/>
      <c r="J63" s="103"/>
    </row>
    <row r="64" spans="1:10">
      <c r="A64" s="89"/>
      <c r="B64" s="89"/>
      <c r="C64" s="92"/>
      <c r="D64" s="92"/>
      <c r="E64" s="93"/>
      <c r="F64" s="92"/>
      <c r="G64" s="94"/>
      <c r="J64" s="103"/>
    </row>
    <row r="65" spans="1:10">
      <c r="A65" s="95"/>
      <c r="B65" s="95"/>
      <c r="C65" s="89"/>
      <c r="D65" s="89"/>
      <c r="E65" s="96"/>
      <c r="F65" s="89"/>
      <c r="G65" s="89"/>
      <c r="J65" s="103"/>
    </row>
    <row r="66" spans="1:10">
      <c r="A66" s="89"/>
      <c r="B66" s="89"/>
      <c r="C66" s="89"/>
      <c r="D66" s="89"/>
      <c r="E66" s="96"/>
      <c r="F66" s="89"/>
      <c r="G66" s="89"/>
      <c r="J66" s="103"/>
    </row>
    <row r="67" spans="1:10">
      <c r="A67" s="89"/>
      <c r="B67" s="89"/>
      <c r="C67" s="89"/>
      <c r="D67" s="89"/>
      <c r="E67" s="96"/>
      <c r="F67" s="89"/>
      <c r="G67" s="89"/>
    </row>
    <row r="68" spans="1:10">
      <c r="A68" s="89"/>
      <c r="B68" s="89"/>
      <c r="C68" s="89"/>
      <c r="D68" s="89"/>
      <c r="E68" s="96"/>
      <c r="F68" s="89"/>
      <c r="G68" s="89"/>
    </row>
    <row r="69" spans="1:10">
      <c r="A69" s="89"/>
      <c r="B69" s="89"/>
      <c r="C69" s="89"/>
      <c r="D69" s="89"/>
      <c r="E69" s="96"/>
      <c r="F69" s="89"/>
      <c r="G69" s="89"/>
    </row>
    <row r="70" spans="1:10">
      <c r="A70" s="89"/>
      <c r="B70" s="89"/>
      <c r="C70" s="89"/>
      <c r="D70" s="89"/>
      <c r="E70" s="96"/>
      <c r="F70" s="89"/>
      <c r="G70" s="89"/>
    </row>
    <row r="71" spans="1:10">
      <c r="A71" s="89"/>
      <c r="B71" s="89"/>
      <c r="C71" s="89"/>
      <c r="D71" s="89"/>
      <c r="E71" s="96"/>
      <c r="F71" s="89"/>
      <c r="G71" s="89"/>
    </row>
    <row r="72" spans="1:10">
      <c r="A72" s="89"/>
      <c r="B72" s="89"/>
      <c r="C72" s="89"/>
      <c r="D72" s="89"/>
      <c r="E72" s="96"/>
      <c r="F72" s="89"/>
      <c r="G72" s="89"/>
    </row>
    <row r="73" spans="1:10">
      <c r="A73" s="89"/>
      <c r="B73" s="89"/>
      <c r="C73" s="89"/>
      <c r="D73" s="89"/>
      <c r="E73" s="96"/>
      <c r="F73" s="89"/>
      <c r="G73" s="89"/>
    </row>
    <row r="74" spans="1:10">
      <c r="A74" s="89"/>
      <c r="B74" s="89"/>
      <c r="C74" s="89"/>
      <c r="D74" s="89"/>
      <c r="E74" s="96"/>
      <c r="F74" s="89"/>
      <c r="G74" s="89"/>
    </row>
    <row r="75" spans="1:10">
      <c r="A75" s="89"/>
      <c r="B75" s="89"/>
      <c r="C75" s="89"/>
      <c r="D75" s="89"/>
      <c r="E75" s="96"/>
      <c r="F75" s="89"/>
      <c r="G75" s="89"/>
    </row>
    <row r="76" spans="1:10">
      <c r="A76" s="89"/>
      <c r="B76" s="89"/>
      <c r="C76" s="89"/>
      <c r="D76" s="89"/>
      <c r="E76" s="96"/>
      <c r="F76" s="89"/>
      <c r="G76" s="89"/>
    </row>
    <row r="77" spans="1:10">
      <c r="A77" s="89"/>
      <c r="B77" s="89"/>
      <c r="C77" s="89"/>
      <c r="D77" s="89"/>
      <c r="E77" s="96"/>
      <c r="F77" s="89"/>
      <c r="G77" s="89"/>
    </row>
  </sheetData>
  <mergeCells count="4">
    <mergeCell ref="A1:G1"/>
    <mergeCell ref="A3:B3"/>
    <mergeCell ref="A4:B4"/>
    <mergeCell ref="E4:G4"/>
  </mergeCells>
  <pageMargins left="0.7" right="0.7" top="0.78740157499999996" bottom="0.78740157499999996" header="0.3" footer="0.3"/>
  <pageSetup paperSize="9" scale="92" orientation="portrait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Krycí list</vt:lpstr>
      <vt:lpstr>Rekapitulace</vt:lpstr>
      <vt:lpstr>SO 01 - Stavební práce</vt:lpstr>
      <vt:lpstr>SO 02 - Stavební práce </vt:lpstr>
      <vt:lpstr>SO 03 - Vybavení</vt:lpstr>
      <vt:lpstr>SO 04 - Vybavení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Kyzrová Šárka</dc:creator>
  <cp:lastModifiedBy>Michal Novák</cp:lastModifiedBy>
  <cp:lastPrinted>2018-12-05T08:06:57Z</cp:lastPrinted>
  <dcterms:created xsi:type="dcterms:W3CDTF">2017-02-24T12:13:23Z</dcterms:created>
  <dcterms:modified xsi:type="dcterms:W3CDTF">2019-07-03T14:19:41Z</dcterms:modified>
</cp:coreProperties>
</file>